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GAV-Service\GAV-Datenbank\Vertragsdokumentation\455002_Second-oeuvre ROM SOR\02_Lohn- und Zusatzvereinbarungen\"/>
    </mc:Choice>
  </mc:AlternateContent>
  <xr:revisionPtr revIDLastSave="0" documentId="8_{C16E28BA-6450-41FD-84A0-B1786061A4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hr 2023" sheetId="21" r:id="rId1"/>
    <sheet name="Jahr 2020 (Beispiel)" sheetId="22" r:id="rId2"/>
  </sheets>
  <definedNames>
    <definedName name="_xlnm._FilterDatabase" localSheetId="1" hidden="1">'Jahr 2020 (Beispiel)'!$A$15:$BX$70</definedName>
    <definedName name="_xlnm._FilterDatabase" localSheetId="0" hidden="1">'Jahr 2023'!$A$15:$BX$70</definedName>
    <definedName name="_xlnm.Print_Area" localSheetId="1">'Jahr 2020 (Beispiel)'!$A$1:$AP$81</definedName>
    <definedName name="_xlnm.Print_Area" localSheetId="0">'Jahr 2023'!$A$1:$AP$81</definedName>
    <definedName name="_xlnm.Print_Titles" localSheetId="1">'Jahr 2020 (Beispiel)'!$5:$13</definedName>
    <definedName name="_xlnm.Print_Titles" localSheetId="0">'Jahr 2023'!$5:$13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6" i="21" l="1"/>
  <c r="U76" i="22"/>
  <c r="AO73" i="22"/>
  <c r="AM73" i="22"/>
  <c r="V69" i="22"/>
  <c r="U69" i="22"/>
  <c r="T69" i="22"/>
  <c r="S69" i="22"/>
  <c r="R69" i="22"/>
  <c r="Q69" i="22"/>
  <c r="O69" i="22"/>
  <c r="N69" i="22"/>
  <c r="M69" i="22"/>
  <c r="L69" i="22"/>
  <c r="J69" i="22"/>
  <c r="H69" i="22"/>
  <c r="G69" i="22"/>
  <c r="F69" i="22"/>
  <c r="B69" i="22"/>
  <c r="BX68" i="22"/>
  <c r="BW68" i="22"/>
  <c r="BQ68" i="22"/>
  <c r="BN68" i="22"/>
  <c r="BM68" i="22"/>
  <c r="BL68" i="22"/>
  <c r="BK68" i="22"/>
  <c r="BJ68" i="22"/>
  <c r="BO68" i="22" s="1"/>
  <c r="AX68" i="22" s="1"/>
  <c r="BI68" i="22"/>
  <c r="AW68" i="22" s="1"/>
  <c r="BH68" i="22"/>
  <c r="BG68" i="22"/>
  <c r="AV68" i="22"/>
  <c r="AT68" i="22"/>
  <c r="AS68" i="22"/>
  <c r="BB68" i="22" s="1"/>
  <c r="AR68" i="22"/>
  <c r="AE68" i="22"/>
  <c r="AD68" i="22"/>
  <c r="Z68" i="22"/>
  <c r="X68" i="22"/>
  <c r="W68" i="22"/>
  <c r="AU68" i="22" s="1"/>
  <c r="D68" i="22"/>
  <c r="C68" i="22"/>
  <c r="BX67" i="22"/>
  <c r="BW67" i="22"/>
  <c r="BQ67" i="22"/>
  <c r="BN67" i="22"/>
  <c r="BM67" i="22"/>
  <c r="BL67" i="22"/>
  <c r="BO67" i="22" s="1"/>
  <c r="AX67" i="22" s="1"/>
  <c r="BK67" i="22"/>
  <c r="BJ67" i="22"/>
  <c r="BI67" i="22"/>
  <c r="BH67" i="22"/>
  <c r="BG67" i="22"/>
  <c r="BD67" i="22"/>
  <c r="BB67" i="22"/>
  <c r="AW67" i="22"/>
  <c r="AV67" i="22"/>
  <c r="AU67" i="22"/>
  <c r="AT67" i="22"/>
  <c r="AS67" i="22"/>
  <c r="BA67" i="22" s="1"/>
  <c r="AR67" i="22"/>
  <c r="AE67" i="22"/>
  <c r="AD67" i="22"/>
  <c r="AC67" i="22"/>
  <c r="AA67" i="22"/>
  <c r="AH67" i="22" s="1"/>
  <c r="Z67" i="22"/>
  <c r="X67" i="22"/>
  <c r="W67" i="22"/>
  <c r="D67" i="22"/>
  <c r="C67" i="22"/>
  <c r="BX66" i="22"/>
  <c r="BW66" i="22"/>
  <c r="BQ66" i="22"/>
  <c r="BN66" i="22"/>
  <c r="BM66" i="22"/>
  <c r="BL66" i="22"/>
  <c r="BK66" i="22"/>
  <c r="BJ66" i="22"/>
  <c r="BO66" i="22" s="1"/>
  <c r="AX66" i="22" s="1"/>
  <c r="BI66" i="22"/>
  <c r="BH66" i="22"/>
  <c r="BG66" i="22"/>
  <c r="BB66" i="22"/>
  <c r="AW66" i="22"/>
  <c r="AT66" i="22"/>
  <c r="AS66" i="22"/>
  <c r="AR66" i="22"/>
  <c r="BA66" i="22" s="1"/>
  <c r="AE66" i="22"/>
  <c r="AD66" i="22"/>
  <c r="Z66" i="22"/>
  <c r="X66" i="22"/>
  <c r="W66" i="22"/>
  <c r="D66" i="22"/>
  <c r="C66" i="22"/>
  <c r="BX65" i="22"/>
  <c r="BW65" i="22"/>
  <c r="BQ65" i="22"/>
  <c r="BN65" i="22"/>
  <c r="BM65" i="22"/>
  <c r="BL65" i="22"/>
  <c r="BK65" i="22"/>
  <c r="BJ65" i="22"/>
  <c r="BI65" i="22"/>
  <c r="BH65" i="22"/>
  <c r="BG65" i="22"/>
  <c r="AW65" i="22"/>
  <c r="AU65" i="22"/>
  <c r="AS65" i="22"/>
  <c r="AR65" i="22"/>
  <c r="BA65" i="22" s="1"/>
  <c r="AE65" i="22"/>
  <c r="AD65" i="22"/>
  <c r="AA65" i="22"/>
  <c r="Z65" i="22"/>
  <c r="X65" i="22"/>
  <c r="W65" i="22"/>
  <c r="AT65" i="22" s="1"/>
  <c r="D65" i="22"/>
  <c r="C65" i="22"/>
  <c r="BX64" i="22"/>
  <c r="BW64" i="22"/>
  <c r="BQ64" i="22"/>
  <c r="BN64" i="22"/>
  <c r="BM64" i="22"/>
  <c r="BL64" i="22"/>
  <c r="BK64" i="22"/>
  <c r="BJ64" i="22"/>
  <c r="BO64" i="22" s="1"/>
  <c r="BI64" i="22"/>
  <c r="BH64" i="22"/>
  <c r="BG64" i="22"/>
  <c r="AX64" i="22"/>
  <c r="AW64" i="22"/>
  <c r="AU64" i="22"/>
  <c r="AS64" i="22"/>
  <c r="AR64" i="22"/>
  <c r="AE64" i="22"/>
  <c r="AD64" i="22"/>
  <c r="AC64" i="22"/>
  <c r="AA64" i="22"/>
  <c r="AH64" i="22" s="1"/>
  <c r="X64" i="22"/>
  <c r="W64" i="22"/>
  <c r="C64" i="22"/>
  <c r="D64" i="22" s="1"/>
  <c r="BV64" i="22" s="1"/>
  <c r="BX63" i="22"/>
  <c r="BW63" i="22"/>
  <c r="BN63" i="22"/>
  <c r="BM63" i="22"/>
  <c r="BL63" i="22"/>
  <c r="BK63" i="22"/>
  <c r="BJ63" i="22"/>
  <c r="BI63" i="22"/>
  <c r="AW63" i="22" s="1"/>
  <c r="BH63" i="22"/>
  <c r="BG63" i="22"/>
  <c r="BA63" i="22"/>
  <c r="AS63" i="22"/>
  <c r="AR63" i="22"/>
  <c r="AE63" i="22"/>
  <c r="AD63" i="22"/>
  <c r="X63" i="22"/>
  <c r="W63" i="22"/>
  <c r="C63" i="22"/>
  <c r="D63" i="22" s="1"/>
  <c r="BX62" i="22"/>
  <c r="BW62" i="22"/>
  <c r="BQ62" i="22"/>
  <c r="BN62" i="22"/>
  <c r="BM62" i="22"/>
  <c r="BL62" i="22"/>
  <c r="BK62" i="22"/>
  <c r="BJ62" i="22"/>
  <c r="BI62" i="22"/>
  <c r="AW62" i="22" s="1"/>
  <c r="BH62" i="22"/>
  <c r="BG62" i="22"/>
  <c r="BA62" i="22"/>
  <c r="AS62" i="22"/>
  <c r="AR62" i="22"/>
  <c r="AE62" i="22"/>
  <c r="AD62" i="22"/>
  <c r="X62" i="22"/>
  <c r="W62" i="22"/>
  <c r="AT62" i="22" s="1"/>
  <c r="C62" i="22"/>
  <c r="D62" i="22" s="1"/>
  <c r="BV62" i="22" s="1"/>
  <c r="BX61" i="22"/>
  <c r="BW61" i="22"/>
  <c r="BN61" i="22"/>
  <c r="BM61" i="22"/>
  <c r="BL61" i="22"/>
  <c r="BK61" i="22"/>
  <c r="BO61" i="22" s="1"/>
  <c r="AX61" i="22" s="1"/>
  <c r="BJ61" i="22"/>
  <c r="BI61" i="22"/>
  <c r="AW61" i="22" s="1"/>
  <c r="BH61" i="22"/>
  <c r="BG61" i="22"/>
  <c r="AS61" i="22"/>
  <c r="BA61" i="22" s="1"/>
  <c r="AR61" i="22"/>
  <c r="AE61" i="22"/>
  <c r="AD61" i="22"/>
  <c r="X61" i="22"/>
  <c r="W61" i="22"/>
  <c r="D61" i="22"/>
  <c r="C61" i="22"/>
  <c r="BX60" i="22"/>
  <c r="BW60" i="22"/>
  <c r="BN60" i="22"/>
  <c r="BM60" i="22"/>
  <c r="BL60" i="22"/>
  <c r="BK60" i="22"/>
  <c r="BJ60" i="22"/>
  <c r="BI60" i="22"/>
  <c r="AW60" i="22" s="1"/>
  <c r="BH60" i="22"/>
  <c r="BG60" i="22"/>
  <c r="AS60" i="22"/>
  <c r="AR60" i="22"/>
  <c r="BA60" i="22" s="1"/>
  <c r="AE60" i="22"/>
  <c r="AD60" i="22"/>
  <c r="X60" i="22"/>
  <c r="W60" i="22"/>
  <c r="BQ60" i="22" s="1"/>
  <c r="D60" i="22"/>
  <c r="BV60" i="22" s="1"/>
  <c r="C60" i="22"/>
  <c r="BX59" i="22"/>
  <c r="BW59" i="22"/>
  <c r="BN59" i="22"/>
  <c r="BM59" i="22"/>
  <c r="BL59" i="22"/>
  <c r="BK59" i="22"/>
  <c r="BJ59" i="22"/>
  <c r="BI59" i="22"/>
  <c r="AW59" i="22" s="1"/>
  <c r="BH59" i="22"/>
  <c r="BG59" i="22"/>
  <c r="AV59" i="22"/>
  <c r="AT59" i="22"/>
  <c r="AS59" i="22"/>
  <c r="AR59" i="22"/>
  <c r="BB59" i="22" s="1"/>
  <c r="AE59" i="22"/>
  <c r="AD59" i="22"/>
  <c r="X59" i="22"/>
  <c r="W59" i="22"/>
  <c r="AU59" i="22" s="1"/>
  <c r="D59" i="22"/>
  <c r="BV59" i="22" s="1"/>
  <c r="C59" i="22"/>
  <c r="BX58" i="22"/>
  <c r="BW58" i="22"/>
  <c r="BN58" i="22"/>
  <c r="BM58" i="22"/>
  <c r="BL58" i="22"/>
  <c r="BK58" i="22"/>
  <c r="BJ58" i="22"/>
  <c r="BI58" i="22"/>
  <c r="BH58" i="22"/>
  <c r="BG58" i="22"/>
  <c r="BA58" i="22"/>
  <c r="AW58" i="22"/>
  <c r="AT58" i="22"/>
  <c r="AS58" i="22"/>
  <c r="AR58" i="22"/>
  <c r="AE58" i="22"/>
  <c r="AD58" i="22"/>
  <c r="X58" i="22"/>
  <c r="W58" i="22"/>
  <c r="D58" i="22"/>
  <c r="C58" i="22"/>
  <c r="BX57" i="22"/>
  <c r="BW57" i="22"/>
  <c r="BQ57" i="22"/>
  <c r="BN57" i="22"/>
  <c r="BM57" i="22"/>
  <c r="BL57" i="22"/>
  <c r="BK57" i="22"/>
  <c r="BJ57" i="22"/>
  <c r="BI57" i="22"/>
  <c r="BH57" i="22"/>
  <c r="BG57" i="22"/>
  <c r="AW57" i="22"/>
  <c r="AU57" i="22"/>
  <c r="AS57" i="22"/>
  <c r="AR57" i="22"/>
  <c r="AE57" i="22"/>
  <c r="AD57" i="22"/>
  <c r="X57" i="22"/>
  <c r="W57" i="22"/>
  <c r="BV57" i="22" s="1"/>
  <c r="D57" i="22"/>
  <c r="C57" i="22"/>
  <c r="BX56" i="22"/>
  <c r="BW56" i="22"/>
  <c r="BN56" i="22"/>
  <c r="BM56" i="22"/>
  <c r="BL56" i="22"/>
  <c r="BK56" i="22"/>
  <c r="BJ56" i="22"/>
  <c r="BI56" i="22"/>
  <c r="BH56" i="22"/>
  <c r="BG56" i="22"/>
  <c r="AW56" i="22"/>
  <c r="AU56" i="22"/>
  <c r="AS56" i="22"/>
  <c r="AR56" i="22"/>
  <c r="BA56" i="22" s="1"/>
  <c r="AE56" i="22"/>
  <c r="AD56" i="22"/>
  <c r="X56" i="22"/>
  <c r="W56" i="22"/>
  <c r="C56" i="22"/>
  <c r="D56" i="22" s="1"/>
  <c r="BX55" i="22"/>
  <c r="BW55" i="22"/>
  <c r="BN55" i="22"/>
  <c r="BM55" i="22"/>
  <c r="BL55" i="22"/>
  <c r="BK55" i="22"/>
  <c r="BJ55" i="22"/>
  <c r="BI55" i="22"/>
  <c r="AW55" i="22" s="1"/>
  <c r="BH55" i="22"/>
  <c r="BG55" i="22"/>
  <c r="BA55" i="22"/>
  <c r="AS55" i="22"/>
  <c r="AR55" i="22"/>
  <c r="AE55" i="22"/>
  <c r="AD55" i="22"/>
  <c r="X55" i="22"/>
  <c r="W55" i="22"/>
  <c r="AV55" i="22" s="1"/>
  <c r="C55" i="22"/>
  <c r="D55" i="22" s="1"/>
  <c r="BX54" i="22"/>
  <c r="BW54" i="22"/>
  <c r="BV54" i="22"/>
  <c r="BQ54" i="22"/>
  <c r="BN54" i="22"/>
  <c r="BM54" i="22"/>
  <c r="BL54" i="22"/>
  <c r="BK54" i="22"/>
  <c r="BJ54" i="22"/>
  <c r="BI54" i="22"/>
  <c r="BH54" i="22"/>
  <c r="BG54" i="22"/>
  <c r="AW54" i="22"/>
  <c r="AS54" i="22"/>
  <c r="AR54" i="22"/>
  <c r="AE54" i="22"/>
  <c r="AD54" i="22"/>
  <c r="X54" i="22"/>
  <c r="W54" i="22"/>
  <c r="AU54" i="22" s="1"/>
  <c r="C54" i="22"/>
  <c r="D54" i="22" s="1"/>
  <c r="BX53" i="22"/>
  <c r="BW53" i="22"/>
  <c r="BN53" i="22"/>
  <c r="BM53" i="22"/>
  <c r="BL53" i="22"/>
  <c r="BK53" i="22"/>
  <c r="BJ53" i="22"/>
  <c r="BI53" i="22"/>
  <c r="AW53" i="22" s="1"/>
  <c r="BH53" i="22"/>
  <c r="BG53" i="22"/>
  <c r="AU53" i="22"/>
  <c r="AS53" i="22"/>
  <c r="BA53" i="22" s="1"/>
  <c r="AR53" i="22"/>
  <c r="AE53" i="22"/>
  <c r="AD53" i="22"/>
  <c r="X53" i="22"/>
  <c r="W53" i="22"/>
  <c r="C53" i="22"/>
  <c r="D53" i="22" s="1"/>
  <c r="BX52" i="22"/>
  <c r="BW52" i="22"/>
  <c r="BN52" i="22"/>
  <c r="BM52" i="22"/>
  <c r="BL52" i="22"/>
  <c r="BK52" i="22"/>
  <c r="BJ52" i="22"/>
  <c r="BI52" i="22"/>
  <c r="AW52" i="22" s="1"/>
  <c r="BH52" i="22"/>
  <c r="BG52" i="22"/>
  <c r="AU52" i="22"/>
  <c r="AT52" i="22"/>
  <c r="AS52" i="22"/>
  <c r="AR52" i="22"/>
  <c r="BB52" i="22" s="1"/>
  <c r="AE52" i="22"/>
  <c r="AD52" i="22"/>
  <c r="X52" i="22"/>
  <c r="W52" i="22"/>
  <c r="C52" i="22"/>
  <c r="D52" i="22" s="1"/>
  <c r="BX51" i="22"/>
  <c r="BW51" i="22"/>
  <c r="BN51" i="22"/>
  <c r="BM51" i="22"/>
  <c r="BL51" i="22"/>
  <c r="BK51" i="22"/>
  <c r="BJ51" i="22"/>
  <c r="BI51" i="22"/>
  <c r="AW51" i="22" s="1"/>
  <c r="BH51" i="22"/>
  <c r="BG51" i="22"/>
  <c r="AS51" i="22"/>
  <c r="AR51" i="22"/>
  <c r="AE51" i="22"/>
  <c r="AD51" i="22"/>
  <c r="X51" i="22"/>
  <c r="W51" i="22"/>
  <c r="AU51" i="22" s="1"/>
  <c r="C51" i="22"/>
  <c r="D51" i="22" s="1"/>
  <c r="BX50" i="22"/>
  <c r="BW50" i="22"/>
  <c r="BN50" i="22"/>
  <c r="BM50" i="22"/>
  <c r="BL50" i="22"/>
  <c r="BK50" i="22"/>
  <c r="BJ50" i="22"/>
  <c r="BI50" i="22"/>
  <c r="AW50" i="22" s="1"/>
  <c r="BH50" i="22"/>
  <c r="BG50" i="22"/>
  <c r="AS50" i="22"/>
  <c r="BA50" i="22" s="1"/>
  <c r="AR50" i="22"/>
  <c r="AE50" i="22"/>
  <c r="AD50" i="22"/>
  <c r="X50" i="22"/>
  <c r="W50" i="22"/>
  <c r="AT50" i="22" s="1"/>
  <c r="D50" i="22"/>
  <c r="C50" i="22"/>
  <c r="BX49" i="22"/>
  <c r="BW49" i="22"/>
  <c r="BN49" i="22"/>
  <c r="BM49" i="22"/>
  <c r="BL49" i="22"/>
  <c r="BK49" i="22"/>
  <c r="BJ49" i="22"/>
  <c r="BI49" i="22"/>
  <c r="AW49" i="22" s="1"/>
  <c r="BH49" i="22"/>
  <c r="BG49" i="22"/>
  <c r="AS49" i="22"/>
  <c r="AR49" i="22"/>
  <c r="BA49" i="22" s="1"/>
  <c r="AE49" i="22"/>
  <c r="AD49" i="22"/>
  <c r="X49" i="22"/>
  <c r="W49" i="22"/>
  <c r="D49" i="22"/>
  <c r="C49" i="22"/>
  <c r="BX48" i="22"/>
  <c r="BW48" i="22"/>
  <c r="BQ48" i="22"/>
  <c r="BN48" i="22"/>
  <c r="BM48" i="22"/>
  <c r="BL48" i="22"/>
  <c r="BK48" i="22"/>
  <c r="BJ48" i="22"/>
  <c r="BO48" i="22" s="1"/>
  <c r="AX48" i="22" s="1"/>
  <c r="BI48" i="22"/>
  <c r="BH48" i="22"/>
  <c r="BG48" i="22"/>
  <c r="AW48" i="22"/>
  <c r="AS48" i="22"/>
  <c r="AR48" i="22"/>
  <c r="AE48" i="22"/>
  <c r="AD48" i="22"/>
  <c r="X48" i="22"/>
  <c r="W48" i="22"/>
  <c r="AV48" i="22" s="1"/>
  <c r="D48" i="22"/>
  <c r="C48" i="22"/>
  <c r="BX47" i="22"/>
  <c r="BW47" i="22"/>
  <c r="BQ47" i="22"/>
  <c r="BN47" i="22"/>
  <c r="BM47" i="22"/>
  <c r="BL47" i="22"/>
  <c r="BK47" i="22"/>
  <c r="BJ47" i="22"/>
  <c r="BI47" i="22"/>
  <c r="BH47" i="22"/>
  <c r="BG47" i="22"/>
  <c r="AW47" i="22"/>
  <c r="AU47" i="22"/>
  <c r="AS47" i="22"/>
  <c r="AR47" i="22"/>
  <c r="BA47" i="22" s="1"/>
  <c r="AE47" i="22"/>
  <c r="AD47" i="22"/>
  <c r="X47" i="22"/>
  <c r="W47" i="22"/>
  <c r="AT47" i="22" s="1"/>
  <c r="C47" i="22"/>
  <c r="D47" i="22" s="1"/>
  <c r="BX46" i="22"/>
  <c r="BW46" i="22"/>
  <c r="BQ46" i="22"/>
  <c r="BN46" i="22"/>
  <c r="BM46" i="22"/>
  <c r="BL46" i="22"/>
  <c r="BK46" i="22"/>
  <c r="BJ46" i="22"/>
  <c r="BI46" i="22"/>
  <c r="AW46" i="22" s="1"/>
  <c r="BH46" i="22"/>
  <c r="BG46" i="22"/>
  <c r="AU46" i="22"/>
  <c r="AT46" i="22"/>
  <c r="AS46" i="22"/>
  <c r="AR46" i="22"/>
  <c r="AE46" i="22"/>
  <c r="AD46" i="22"/>
  <c r="X46" i="22"/>
  <c r="W46" i="22"/>
  <c r="AV46" i="22" s="1"/>
  <c r="C46" i="22"/>
  <c r="D46" i="22" s="1"/>
  <c r="BX45" i="22"/>
  <c r="BW45" i="22"/>
  <c r="BN45" i="22"/>
  <c r="BM45" i="22"/>
  <c r="BL45" i="22"/>
  <c r="BK45" i="22"/>
  <c r="BJ45" i="22"/>
  <c r="BI45" i="22"/>
  <c r="AW45" i="22" s="1"/>
  <c r="BH45" i="22"/>
  <c r="BG45" i="22"/>
  <c r="AV45" i="22"/>
  <c r="AS45" i="22"/>
  <c r="AR45" i="22"/>
  <c r="AE45" i="22"/>
  <c r="AD45" i="22"/>
  <c r="X45" i="22"/>
  <c r="W45" i="22"/>
  <c r="C45" i="22"/>
  <c r="D45" i="22" s="1"/>
  <c r="BV45" i="22" s="1"/>
  <c r="BQ45" i="22" s="1"/>
  <c r="BX44" i="22"/>
  <c r="BW44" i="22"/>
  <c r="BN44" i="22"/>
  <c r="BM44" i="22"/>
  <c r="BL44" i="22"/>
  <c r="BK44" i="22"/>
  <c r="BJ44" i="22"/>
  <c r="BI44" i="22"/>
  <c r="AW44" i="22" s="1"/>
  <c r="BH44" i="22"/>
  <c r="BG44" i="22"/>
  <c r="AS44" i="22"/>
  <c r="AR44" i="22"/>
  <c r="AE44" i="22"/>
  <c r="AD44" i="22"/>
  <c r="X44" i="22"/>
  <c r="W44" i="22"/>
  <c r="D44" i="22"/>
  <c r="C44" i="22"/>
  <c r="BX43" i="22"/>
  <c r="BW43" i="22"/>
  <c r="BN43" i="22"/>
  <c r="BM43" i="22"/>
  <c r="BL43" i="22"/>
  <c r="BK43" i="22"/>
  <c r="BO43" i="22" s="1"/>
  <c r="AX43" i="22" s="1"/>
  <c r="BJ43" i="22"/>
  <c r="BI43" i="22"/>
  <c r="AW43" i="22" s="1"/>
  <c r="BH43" i="22"/>
  <c r="BG43" i="22"/>
  <c r="AS43" i="22"/>
  <c r="BA43" i="22" s="1"/>
  <c r="AR43" i="22"/>
  <c r="AE43" i="22"/>
  <c r="AD43" i="22"/>
  <c r="X43" i="22"/>
  <c r="W43" i="22"/>
  <c r="AU43" i="22" s="1"/>
  <c r="D43" i="22"/>
  <c r="C43" i="22"/>
  <c r="BX42" i="22"/>
  <c r="BW42" i="22"/>
  <c r="BQ42" i="22"/>
  <c r="BN42" i="22"/>
  <c r="BM42" i="22"/>
  <c r="BO42" i="22" s="1"/>
  <c r="AX42" i="22" s="1"/>
  <c r="BL42" i="22"/>
  <c r="BK42" i="22"/>
  <c r="BJ42" i="22"/>
  <c r="BI42" i="22"/>
  <c r="AW42" i="22" s="1"/>
  <c r="BH42" i="22"/>
  <c r="BG42" i="22"/>
  <c r="BA42" i="22"/>
  <c r="AV42" i="22"/>
  <c r="AS42" i="22"/>
  <c r="AR42" i="22"/>
  <c r="AE42" i="22"/>
  <c r="AD42" i="22"/>
  <c r="X42" i="22"/>
  <c r="W42" i="22"/>
  <c r="AU42" i="22" s="1"/>
  <c r="C42" i="22"/>
  <c r="D42" i="22" s="1"/>
  <c r="BV42" i="22" s="1"/>
  <c r="BX41" i="22"/>
  <c r="BW41" i="22"/>
  <c r="BN41" i="22"/>
  <c r="BM41" i="22"/>
  <c r="BL41" i="22"/>
  <c r="BK41" i="22"/>
  <c r="BJ41" i="22"/>
  <c r="BI41" i="22"/>
  <c r="AW41" i="22" s="1"/>
  <c r="BH41" i="22"/>
  <c r="BG41" i="22"/>
  <c r="AS41" i="22"/>
  <c r="AR41" i="22"/>
  <c r="AE41" i="22"/>
  <c r="AD41" i="22"/>
  <c r="X41" i="22"/>
  <c r="W41" i="22"/>
  <c r="D41" i="22"/>
  <c r="C41" i="22"/>
  <c r="BX40" i="22"/>
  <c r="BW40" i="22"/>
  <c r="BN40" i="22"/>
  <c r="BM40" i="22"/>
  <c r="BL40" i="22"/>
  <c r="BO40" i="22" s="1"/>
  <c r="AX40" i="22" s="1"/>
  <c r="BK40" i="22"/>
  <c r="BJ40" i="22"/>
  <c r="BI40" i="22"/>
  <c r="BH40" i="22"/>
  <c r="BG40" i="22"/>
  <c r="AW40" i="22"/>
  <c r="AS40" i="22"/>
  <c r="AR40" i="22"/>
  <c r="BA40" i="22" s="1"/>
  <c r="AE40" i="22"/>
  <c r="AD40" i="22"/>
  <c r="X40" i="22"/>
  <c r="W40" i="22"/>
  <c r="AT40" i="22" s="1"/>
  <c r="D40" i="22"/>
  <c r="C40" i="22"/>
  <c r="BX39" i="22"/>
  <c r="BW39" i="22"/>
  <c r="BN39" i="22"/>
  <c r="BM39" i="22"/>
  <c r="BL39" i="22"/>
  <c r="BK39" i="22"/>
  <c r="BJ39" i="22"/>
  <c r="BI39" i="22"/>
  <c r="AW39" i="22" s="1"/>
  <c r="BH39" i="22"/>
  <c r="BG39" i="22"/>
  <c r="AS39" i="22"/>
  <c r="AR39" i="22"/>
  <c r="AE39" i="22"/>
  <c r="AD39" i="22"/>
  <c r="X39" i="22"/>
  <c r="W39" i="22"/>
  <c r="D39" i="22"/>
  <c r="C39" i="22"/>
  <c r="BX38" i="22"/>
  <c r="BW38" i="22"/>
  <c r="BQ38" i="22"/>
  <c r="BN38" i="22"/>
  <c r="BM38" i="22"/>
  <c r="BL38" i="22"/>
  <c r="BK38" i="22"/>
  <c r="BJ38" i="22"/>
  <c r="BI38" i="22"/>
  <c r="BH38" i="22"/>
  <c r="BG38" i="22"/>
  <c r="AW38" i="22"/>
  <c r="AV38" i="22"/>
  <c r="AU38" i="22"/>
  <c r="AT38" i="22"/>
  <c r="AS38" i="22"/>
  <c r="AR38" i="22"/>
  <c r="BB38" i="22" s="1"/>
  <c r="AE38" i="22"/>
  <c r="AD38" i="22"/>
  <c r="X38" i="22"/>
  <c r="W38" i="22"/>
  <c r="C38" i="22"/>
  <c r="D38" i="22" s="1"/>
  <c r="BV38" i="22" s="1"/>
  <c r="BX37" i="22"/>
  <c r="BW37" i="22"/>
  <c r="BN37" i="22"/>
  <c r="BM37" i="22"/>
  <c r="BL37" i="22"/>
  <c r="BK37" i="22"/>
  <c r="BJ37" i="22"/>
  <c r="BI37" i="22"/>
  <c r="AW37" i="22" s="1"/>
  <c r="BH37" i="22"/>
  <c r="BG37" i="22"/>
  <c r="BA37" i="22"/>
  <c r="AS37" i="22"/>
  <c r="AR37" i="22"/>
  <c r="AE37" i="22"/>
  <c r="AD37" i="22"/>
  <c r="X37" i="22"/>
  <c r="W37" i="22"/>
  <c r="AV37" i="22" s="1"/>
  <c r="C37" i="22"/>
  <c r="D37" i="22" s="1"/>
  <c r="BX36" i="22"/>
  <c r="BW36" i="22"/>
  <c r="BN36" i="22"/>
  <c r="BM36" i="22"/>
  <c r="BL36" i="22"/>
  <c r="BK36" i="22"/>
  <c r="BJ36" i="22"/>
  <c r="BI36" i="22"/>
  <c r="AW36" i="22" s="1"/>
  <c r="BH36" i="22"/>
  <c r="BG36" i="22"/>
  <c r="AS36" i="22"/>
  <c r="AR36" i="22"/>
  <c r="BA36" i="22" s="1"/>
  <c r="AE36" i="22"/>
  <c r="AD36" i="22"/>
  <c r="X36" i="22"/>
  <c r="W36" i="22"/>
  <c r="D36" i="22"/>
  <c r="C36" i="22"/>
  <c r="BX35" i="22"/>
  <c r="BW35" i="22"/>
  <c r="BN35" i="22"/>
  <c r="BM35" i="22"/>
  <c r="BL35" i="22"/>
  <c r="BK35" i="22"/>
  <c r="BO35" i="22" s="1"/>
  <c r="BJ35" i="22"/>
  <c r="BI35" i="22"/>
  <c r="AW35" i="22" s="1"/>
  <c r="BH35" i="22"/>
  <c r="BG35" i="22"/>
  <c r="AS35" i="22"/>
  <c r="AR35" i="22"/>
  <c r="AE35" i="22"/>
  <c r="AD35" i="22"/>
  <c r="X35" i="22"/>
  <c r="W35" i="22"/>
  <c r="AV35" i="22" s="1"/>
  <c r="D35" i="22"/>
  <c r="C35" i="22"/>
  <c r="BX34" i="22"/>
  <c r="BW34" i="22"/>
  <c r="BQ34" i="22"/>
  <c r="BN34" i="22"/>
  <c r="BM34" i="22"/>
  <c r="BL34" i="22"/>
  <c r="BK34" i="22"/>
  <c r="BJ34" i="22"/>
  <c r="BI34" i="22"/>
  <c r="AW34" i="22" s="1"/>
  <c r="BH34" i="22"/>
  <c r="BG34" i="22"/>
  <c r="BB34" i="22"/>
  <c r="AU34" i="22"/>
  <c r="AS34" i="22"/>
  <c r="AR34" i="22"/>
  <c r="AE34" i="22"/>
  <c r="AD34" i="22"/>
  <c r="X34" i="22"/>
  <c r="W34" i="22"/>
  <c r="C34" i="22"/>
  <c r="D34" i="22" s="1"/>
  <c r="BX33" i="22"/>
  <c r="BW33" i="22"/>
  <c r="BN33" i="22"/>
  <c r="BM33" i="22"/>
  <c r="BL33" i="22"/>
  <c r="BK33" i="22"/>
  <c r="BJ33" i="22"/>
  <c r="BI33" i="22"/>
  <c r="BH33" i="22"/>
  <c r="BG33" i="22"/>
  <c r="AW33" i="22"/>
  <c r="AV33" i="22"/>
  <c r="AS33" i="22"/>
  <c r="AR33" i="22"/>
  <c r="BA33" i="22" s="1"/>
  <c r="AE33" i="22"/>
  <c r="AD33" i="22"/>
  <c r="X33" i="22"/>
  <c r="W33" i="22"/>
  <c r="AU33" i="22" s="1"/>
  <c r="C33" i="22"/>
  <c r="D33" i="22" s="1"/>
  <c r="BV33" i="22" s="1"/>
  <c r="BQ33" i="22" s="1"/>
  <c r="BX32" i="22"/>
  <c r="BW32" i="22"/>
  <c r="BN32" i="22"/>
  <c r="BM32" i="22"/>
  <c r="BL32" i="22"/>
  <c r="BK32" i="22"/>
  <c r="BJ32" i="22"/>
  <c r="BI32" i="22"/>
  <c r="AW32" i="22" s="1"/>
  <c r="BH32" i="22"/>
  <c r="BG32" i="22"/>
  <c r="AS32" i="22"/>
  <c r="AR32" i="22"/>
  <c r="BA32" i="22" s="1"/>
  <c r="AE32" i="22"/>
  <c r="AD32" i="22"/>
  <c r="X32" i="22"/>
  <c r="W32" i="22"/>
  <c r="C32" i="22"/>
  <c r="D32" i="22" s="1"/>
  <c r="BX31" i="22"/>
  <c r="BW31" i="22"/>
  <c r="BN31" i="22"/>
  <c r="BM31" i="22"/>
  <c r="BL31" i="22"/>
  <c r="BO31" i="22" s="1"/>
  <c r="AX31" i="22" s="1"/>
  <c r="BK31" i="22"/>
  <c r="BJ31" i="22"/>
  <c r="BI31" i="22"/>
  <c r="AW31" i="22" s="1"/>
  <c r="BH31" i="22"/>
  <c r="BG31" i="22"/>
  <c r="AS31" i="22"/>
  <c r="AR31" i="22"/>
  <c r="AE31" i="22"/>
  <c r="AD31" i="22"/>
  <c r="X31" i="22"/>
  <c r="W31" i="22"/>
  <c r="AV31" i="22" s="1"/>
  <c r="D31" i="22"/>
  <c r="C31" i="22"/>
  <c r="BX30" i="22"/>
  <c r="BW30" i="22"/>
  <c r="BN30" i="22"/>
  <c r="BM30" i="22"/>
  <c r="BL30" i="22"/>
  <c r="BK30" i="22"/>
  <c r="BO30" i="22" s="1"/>
  <c r="AX30" i="22" s="1"/>
  <c r="BJ30" i="22"/>
  <c r="BI30" i="22"/>
  <c r="BH30" i="22"/>
  <c r="BG30" i="22"/>
  <c r="AW30" i="22"/>
  <c r="AV30" i="22"/>
  <c r="AU30" i="22"/>
  <c r="AT30" i="22"/>
  <c r="AS30" i="22"/>
  <c r="AR30" i="22"/>
  <c r="BA30" i="22" s="1"/>
  <c r="AE30" i="22"/>
  <c r="AD30" i="22"/>
  <c r="X30" i="22"/>
  <c r="W30" i="22"/>
  <c r="BQ30" i="22" s="1"/>
  <c r="C30" i="22"/>
  <c r="D30" i="22" s="1"/>
  <c r="BV30" i="22" s="1"/>
  <c r="BX29" i="22"/>
  <c r="BW29" i="22"/>
  <c r="BN29" i="22"/>
  <c r="BM29" i="22"/>
  <c r="BL29" i="22"/>
  <c r="BK29" i="22"/>
  <c r="BJ29" i="22"/>
  <c r="BI29" i="22"/>
  <c r="BH29" i="22"/>
  <c r="BG29" i="22"/>
  <c r="AW29" i="22"/>
  <c r="AS29" i="22"/>
  <c r="AR29" i="22"/>
  <c r="AE29" i="22"/>
  <c r="AD29" i="22"/>
  <c r="X29" i="22"/>
  <c r="W29" i="22"/>
  <c r="AV29" i="22" s="1"/>
  <c r="C29" i="22"/>
  <c r="D29" i="22" s="1"/>
  <c r="BX28" i="22"/>
  <c r="BW28" i="22"/>
  <c r="BN28" i="22"/>
  <c r="BM28" i="22"/>
  <c r="BL28" i="22"/>
  <c r="BK28" i="22"/>
  <c r="BJ28" i="22"/>
  <c r="BI28" i="22"/>
  <c r="AW28" i="22" s="1"/>
  <c r="BH28" i="22"/>
  <c r="BG28" i="22"/>
  <c r="AS28" i="22"/>
  <c r="AR28" i="22"/>
  <c r="AE28" i="22"/>
  <c r="AD28" i="22"/>
  <c r="X28" i="22"/>
  <c r="W28" i="22"/>
  <c r="AV28" i="22" s="1"/>
  <c r="D28" i="22"/>
  <c r="C28" i="22"/>
  <c r="BX27" i="22"/>
  <c r="BW27" i="22"/>
  <c r="BN27" i="22"/>
  <c r="BM27" i="22"/>
  <c r="BL27" i="22"/>
  <c r="BK27" i="22"/>
  <c r="BJ27" i="22"/>
  <c r="BI27" i="22"/>
  <c r="AW27" i="22" s="1"/>
  <c r="BH27" i="22"/>
  <c r="BG27" i="22"/>
  <c r="AS27" i="22"/>
  <c r="AR27" i="22"/>
  <c r="AE27" i="22"/>
  <c r="AD27" i="22"/>
  <c r="X27" i="22"/>
  <c r="W27" i="22"/>
  <c r="AU27" i="22" s="1"/>
  <c r="D27" i="22"/>
  <c r="C27" i="22"/>
  <c r="BX26" i="22"/>
  <c r="BW26" i="22"/>
  <c r="BN26" i="22"/>
  <c r="BM26" i="22"/>
  <c r="BL26" i="22"/>
  <c r="BK26" i="22"/>
  <c r="BJ26" i="22"/>
  <c r="BI26" i="22"/>
  <c r="AW26" i="22" s="1"/>
  <c r="BH26" i="22"/>
  <c r="BG26" i="22"/>
  <c r="AS26" i="22"/>
  <c r="BA26" i="22" s="1"/>
  <c r="AR26" i="22"/>
  <c r="AE26" i="22"/>
  <c r="AD26" i="22"/>
  <c r="X26" i="22"/>
  <c r="W26" i="22"/>
  <c r="C26" i="22"/>
  <c r="D26" i="22" s="1"/>
  <c r="BX25" i="22"/>
  <c r="BW25" i="22"/>
  <c r="BN25" i="22"/>
  <c r="BM25" i="22"/>
  <c r="BL25" i="22"/>
  <c r="BK25" i="22"/>
  <c r="BJ25" i="22"/>
  <c r="BI25" i="22"/>
  <c r="AW25" i="22" s="1"/>
  <c r="BH25" i="22"/>
  <c r="BG25" i="22"/>
  <c r="AS25" i="22"/>
  <c r="AR25" i="22"/>
  <c r="AE25" i="22"/>
  <c r="AD25" i="22"/>
  <c r="X25" i="22"/>
  <c r="W25" i="22"/>
  <c r="AU25" i="22" s="1"/>
  <c r="D25" i="22"/>
  <c r="C25" i="22"/>
  <c r="BX24" i="22"/>
  <c r="BW24" i="22"/>
  <c r="BN24" i="22"/>
  <c r="BM24" i="22"/>
  <c r="BL24" i="22"/>
  <c r="BK24" i="22"/>
  <c r="BJ24" i="22"/>
  <c r="BI24" i="22"/>
  <c r="AW24" i="22" s="1"/>
  <c r="BH24" i="22"/>
  <c r="BG24" i="22"/>
  <c r="AV24" i="22"/>
  <c r="AS24" i="22"/>
  <c r="AR24" i="22"/>
  <c r="AE24" i="22"/>
  <c r="AD24" i="22"/>
  <c r="X24" i="22"/>
  <c r="W24" i="22"/>
  <c r="D24" i="22"/>
  <c r="C24" i="22"/>
  <c r="BX23" i="22"/>
  <c r="BW23" i="22"/>
  <c r="BO23" i="22"/>
  <c r="AX23" i="22" s="1"/>
  <c r="BN23" i="22"/>
  <c r="BM23" i="22"/>
  <c r="BL23" i="22"/>
  <c r="BK23" i="22"/>
  <c r="BJ23" i="22"/>
  <c r="BI23" i="22"/>
  <c r="AW23" i="22" s="1"/>
  <c r="BH23" i="22"/>
  <c r="BG23" i="22"/>
  <c r="AS23" i="22"/>
  <c r="AR23" i="22"/>
  <c r="AE23" i="22"/>
  <c r="AD23" i="22"/>
  <c r="X23" i="22"/>
  <c r="W23" i="22"/>
  <c r="AV23" i="22" s="1"/>
  <c r="D23" i="22"/>
  <c r="C23" i="22"/>
  <c r="BX22" i="22"/>
  <c r="BW22" i="22"/>
  <c r="BN22" i="22"/>
  <c r="BM22" i="22"/>
  <c r="BL22" i="22"/>
  <c r="BK22" i="22"/>
  <c r="BJ22" i="22"/>
  <c r="BI22" i="22"/>
  <c r="AW22" i="22" s="1"/>
  <c r="BH22" i="22"/>
  <c r="BG22" i="22"/>
  <c r="AT22" i="22"/>
  <c r="AS22" i="22"/>
  <c r="AR22" i="22"/>
  <c r="BA22" i="22" s="1"/>
  <c r="AE22" i="22"/>
  <c r="AD22" i="22"/>
  <c r="X22" i="22"/>
  <c r="W22" i="22"/>
  <c r="C22" i="22"/>
  <c r="D22" i="22" s="1"/>
  <c r="BX21" i="22"/>
  <c r="BW21" i="22"/>
  <c r="BN21" i="22"/>
  <c r="BM21" i="22"/>
  <c r="BL21" i="22"/>
  <c r="BK21" i="22"/>
  <c r="BJ21" i="22"/>
  <c r="BO21" i="22" s="1"/>
  <c r="AX21" i="22" s="1"/>
  <c r="BI21" i="22"/>
  <c r="AW21" i="22" s="1"/>
  <c r="BH21" i="22"/>
  <c r="BG21" i="22"/>
  <c r="AU21" i="22"/>
  <c r="AS21" i="22"/>
  <c r="AR21" i="22"/>
  <c r="AE21" i="22"/>
  <c r="AD21" i="22"/>
  <c r="X21" i="22"/>
  <c r="W21" i="22"/>
  <c r="AT21" i="22" s="1"/>
  <c r="C21" i="22"/>
  <c r="D21" i="22" s="1"/>
  <c r="BX20" i="22"/>
  <c r="BW20" i="22"/>
  <c r="BN20" i="22"/>
  <c r="BM20" i="22"/>
  <c r="BL20" i="22"/>
  <c r="BK20" i="22"/>
  <c r="BJ20" i="22"/>
  <c r="BI20" i="22"/>
  <c r="AW20" i="22" s="1"/>
  <c r="BH20" i="22"/>
  <c r="BG20" i="22"/>
  <c r="AS20" i="22"/>
  <c r="AR20" i="22"/>
  <c r="AE20" i="22"/>
  <c r="AD20" i="22"/>
  <c r="X20" i="22"/>
  <c r="W20" i="22"/>
  <c r="C20" i="22"/>
  <c r="D20" i="22" s="1"/>
  <c r="BX19" i="22"/>
  <c r="BW19" i="22"/>
  <c r="BN19" i="22"/>
  <c r="BM19" i="22"/>
  <c r="BL19" i="22"/>
  <c r="BK19" i="22"/>
  <c r="BO19" i="22" s="1"/>
  <c r="AX19" i="22" s="1"/>
  <c r="BJ19" i="22"/>
  <c r="BI19" i="22"/>
  <c r="AW19" i="22" s="1"/>
  <c r="BH19" i="22"/>
  <c r="BG19" i="22"/>
  <c r="AS19" i="22"/>
  <c r="AR19" i="22"/>
  <c r="AE19" i="22"/>
  <c r="AD19" i="22"/>
  <c r="X19" i="22"/>
  <c r="W19" i="22"/>
  <c r="AU19" i="22" s="1"/>
  <c r="D19" i="22"/>
  <c r="C19" i="22"/>
  <c r="BX18" i="22"/>
  <c r="BW18" i="22"/>
  <c r="BN18" i="22"/>
  <c r="BM18" i="22"/>
  <c r="BL18" i="22"/>
  <c r="BK18" i="22"/>
  <c r="BJ18" i="22"/>
  <c r="BI18" i="22"/>
  <c r="AW18" i="22" s="1"/>
  <c r="BH18" i="22"/>
  <c r="BG18" i="22"/>
  <c r="AV18" i="22"/>
  <c r="AU18" i="22"/>
  <c r="AS18" i="22"/>
  <c r="AR18" i="22"/>
  <c r="AE18" i="22"/>
  <c r="AD18" i="22"/>
  <c r="X18" i="22"/>
  <c r="W18" i="22"/>
  <c r="C18" i="22"/>
  <c r="D18" i="22" s="1"/>
  <c r="BX17" i="22"/>
  <c r="BW17" i="22"/>
  <c r="BQ17" i="22"/>
  <c r="BN17" i="22"/>
  <c r="BM17" i="22"/>
  <c r="BL17" i="22"/>
  <c r="BK17" i="22"/>
  <c r="BJ17" i="22"/>
  <c r="BI17" i="22"/>
  <c r="AW17" i="22" s="1"/>
  <c r="BH17" i="22"/>
  <c r="BG17" i="22"/>
  <c r="AV17" i="22"/>
  <c r="AT17" i="22"/>
  <c r="AS17" i="22"/>
  <c r="AR17" i="22"/>
  <c r="AE17" i="22"/>
  <c r="AD17" i="22"/>
  <c r="X17" i="22"/>
  <c r="W17" i="22"/>
  <c r="AU17" i="22" s="1"/>
  <c r="D17" i="22"/>
  <c r="C17" i="22"/>
  <c r="BX16" i="22"/>
  <c r="BW16" i="22"/>
  <c r="BT16" i="22"/>
  <c r="BN16" i="22"/>
  <c r="BM16" i="22"/>
  <c r="BL16" i="22"/>
  <c r="BK16" i="22"/>
  <c r="BJ16" i="22"/>
  <c r="BI16" i="22"/>
  <c r="AW16" i="22" s="1"/>
  <c r="BH16" i="22"/>
  <c r="BG16" i="22"/>
  <c r="AS16" i="22"/>
  <c r="AR16" i="22"/>
  <c r="BA16" i="22" s="1"/>
  <c r="AE16" i="22"/>
  <c r="AD16" i="22"/>
  <c r="X16" i="22"/>
  <c r="W16" i="22"/>
  <c r="D16" i="22"/>
  <c r="C16" i="22"/>
  <c r="G14" i="22"/>
  <c r="AN13" i="22"/>
  <c r="AG10" i="22"/>
  <c r="AJ10" i="22" s="1"/>
  <c r="AC6" i="22"/>
  <c r="BB51" i="22" l="1"/>
  <c r="BD51" i="22" s="1"/>
  <c r="BQ44" i="22"/>
  <c r="BO22" i="22"/>
  <c r="AX22" i="22" s="1"/>
  <c r="BO24" i="22"/>
  <c r="AX24" i="22" s="1"/>
  <c r="AT26" i="22"/>
  <c r="AU31" i="22"/>
  <c r="BQ41" i="22"/>
  <c r="BO44" i="22"/>
  <c r="AX44" i="22" s="1"/>
  <c r="BB47" i="22"/>
  <c r="BO49" i="22"/>
  <c r="AX49" i="22" s="1"/>
  <c r="BO51" i="22"/>
  <c r="AX51" i="22" s="1"/>
  <c r="BV52" i="22"/>
  <c r="BQ52" i="22" s="1"/>
  <c r="BO53" i="22"/>
  <c r="AX53" i="22" s="1"/>
  <c r="BQ55" i="22"/>
  <c r="BP55" i="22" s="1"/>
  <c r="Z55" i="22" s="1"/>
  <c r="AG55" i="22" s="1"/>
  <c r="AU62" i="22"/>
  <c r="AT41" i="22"/>
  <c r="AT43" i="22"/>
  <c r="BB43" i="22" s="1"/>
  <c r="AU63" i="22"/>
  <c r="BO16" i="22"/>
  <c r="AX16" i="22" s="1"/>
  <c r="BA23" i="22"/>
  <c r="BA24" i="22"/>
  <c r="BV25" i="22"/>
  <c r="BA25" i="22"/>
  <c r="BB30" i="22"/>
  <c r="BC30" i="22" s="1"/>
  <c r="BO39" i="22"/>
  <c r="AX39" i="22" s="1"/>
  <c r="AV43" i="22"/>
  <c r="AV44" i="22"/>
  <c r="AT51" i="22"/>
  <c r="BA59" i="22"/>
  <c r="BO59" i="22"/>
  <c r="AX59" i="22" s="1"/>
  <c r="BB61" i="22"/>
  <c r="AV62" i="22"/>
  <c r="BV22" i="22"/>
  <c r="BQ22" i="22" s="1"/>
  <c r="BP22" i="22" s="1"/>
  <c r="Z22" i="22" s="1"/>
  <c r="AG22" i="22" s="1"/>
  <c r="BO20" i="22"/>
  <c r="AT23" i="22"/>
  <c r="BO27" i="22"/>
  <c r="BO41" i="22"/>
  <c r="AX41" i="22" s="1"/>
  <c r="BA51" i="22"/>
  <c r="AV53" i="22"/>
  <c r="BO55" i="22"/>
  <c r="AX55" i="22" s="1"/>
  <c r="BO56" i="22"/>
  <c r="AX56" i="22" s="1"/>
  <c r="BO60" i="22"/>
  <c r="AX60" i="22" s="1"/>
  <c r="BB28" i="22"/>
  <c r="AT25" i="22"/>
  <c r="AV16" i="22"/>
  <c r="BA18" i="22"/>
  <c r="BO18" i="22"/>
  <c r="AX18" i="22" s="1"/>
  <c r="BA19" i="22"/>
  <c r="BA21" i="22"/>
  <c r="AU23" i="22"/>
  <c r="BQ25" i="22"/>
  <c r="BO26" i="22"/>
  <c r="AX26" i="22" s="1"/>
  <c r="BO32" i="22"/>
  <c r="AX32" i="22" s="1"/>
  <c r="BB33" i="22"/>
  <c r="BD33" i="22" s="1"/>
  <c r="BA34" i="22"/>
  <c r="BC34" i="22" s="1"/>
  <c r="BO34" i="22"/>
  <c r="AX34" i="22" s="1"/>
  <c r="AU35" i="22"/>
  <c r="BV37" i="22"/>
  <c r="BQ37" i="22" s="1"/>
  <c r="BA38" i="22"/>
  <c r="BC38" i="22" s="1"/>
  <c r="AT42" i="22"/>
  <c r="BB42" i="22" s="1"/>
  <c r="BQ43" i="22"/>
  <c r="BP43" i="22" s="1"/>
  <c r="Z43" i="22" s="1"/>
  <c r="AG43" i="22" s="1"/>
  <c r="BV46" i="22"/>
  <c r="BV47" i="22"/>
  <c r="BO47" i="22"/>
  <c r="AX47" i="22" s="1"/>
  <c r="AV52" i="22"/>
  <c r="AT60" i="22"/>
  <c r="BO25" i="22"/>
  <c r="AX25" i="22" s="1"/>
  <c r="BB21" i="22"/>
  <c r="AV25" i="22"/>
  <c r="BO37" i="22"/>
  <c r="AX37" i="22" s="1"/>
  <c r="BA17" i="22"/>
  <c r="BC17" i="22" s="1"/>
  <c r="AT18" i="22"/>
  <c r="BB18" i="22" s="1"/>
  <c r="BV19" i="22"/>
  <c r="BV29" i="22"/>
  <c r="BQ29" i="22" s="1"/>
  <c r="BP29" i="22" s="1"/>
  <c r="Z29" i="22" s="1"/>
  <c r="AG29" i="22" s="1"/>
  <c r="AT33" i="22"/>
  <c r="BV34" i="22"/>
  <c r="AT37" i="22"/>
  <c r="BO38" i="22"/>
  <c r="AX38" i="22" s="1"/>
  <c r="AU48" i="22"/>
  <c r="BA52" i="22"/>
  <c r="AU60" i="22"/>
  <c r="BB60" i="22" s="1"/>
  <c r="BV61" i="22"/>
  <c r="BQ61" i="22" s="1"/>
  <c r="BA44" i="22"/>
  <c r="AV51" i="22"/>
  <c r="BV17" i="22"/>
  <c r="BV18" i="22"/>
  <c r="BQ18" i="22" s="1"/>
  <c r="BO17" i="22"/>
  <c r="AX17" i="22" s="1"/>
  <c r="BQ19" i="22"/>
  <c r="BP19" i="22" s="1"/>
  <c r="Z19" i="22" s="1"/>
  <c r="BB20" i="22"/>
  <c r="BB23" i="22"/>
  <c r="AT29" i="22"/>
  <c r="AT34" i="22"/>
  <c r="BV43" i="22"/>
  <c r="BO50" i="22"/>
  <c r="AX50" i="22" s="1"/>
  <c r="BV51" i="22"/>
  <c r="BQ51" i="22" s="1"/>
  <c r="BP51" i="22" s="1"/>
  <c r="Z51" i="22" s="1"/>
  <c r="AG51" i="22" s="1"/>
  <c r="BO52" i="22"/>
  <c r="AX52" i="22" s="1"/>
  <c r="BA57" i="22"/>
  <c r="BO57" i="22"/>
  <c r="BO58" i="22"/>
  <c r="AX58" i="22" s="1"/>
  <c r="BQ59" i="22"/>
  <c r="AV60" i="22"/>
  <c r="BV63" i="22"/>
  <c r="BQ63" i="22" s="1"/>
  <c r="BO63" i="22"/>
  <c r="AX63" i="22" s="1"/>
  <c r="BP18" i="22"/>
  <c r="Z18" i="22" s="1"/>
  <c r="BD23" i="22"/>
  <c r="BC23" i="22"/>
  <c r="BV26" i="22"/>
  <c r="BQ26" i="22" s="1"/>
  <c r="AK68" i="22"/>
  <c r="AJ68" i="22"/>
  <c r="AK65" i="22"/>
  <c r="AG68" i="22"/>
  <c r="AJ67" i="22"/>
  <c r="AK64" i="22"/>
  <c r="AJ59" i="22"/>
  <c r="AK56" i="22"/>
  <c r="AJ51" i="22"/>
  <c r="AI67" i="22"/>
  <c r="AK66" i="22"/>
  <c r="AI64" i="22"/>
  <c r="AJ61" i="22"/>
  <c r="AK58" i="22"/>
  <c r="AG67" i="22"/>
  <c r="AJ66" i="22"/>
  <c r="AK63" i="22"/>
  <c r="AJ58" i="22"/>
  <c r="AK55" i="22"/>
  <c r="AJ50" i="22"/>
  <c r="AK59" i="22"/>
  <c r="AJ57" i="22"/>
  <c r="AK51" i="22"/>
  <c r="AG65" i="22"/>
  <c r="AK61" i="22"/>
  <c r="AK54" i="22"/>
  <c r="AJ54" i="22"/>
  <c r="AK53" i="22"/>
  <c r="AK50" i="22"/>
  <c r="AK67" i="22"/>
  <c r="AJ53" i="22"/>
  <c r="AJ45" i="22"/>
  <c r="AK52" i="22"/>
  <c r="AK47" i="22"/>
  <c r="AJ42" i="22"/>
  <c r="AJ64" i="22"/>
  <c r="AJ63" i="22"/>
  <c r="AK60" i="22"/>
  <c r="AJ56" i="22"/>
  <c r="AJ52" i="22"/>
  <c r="AJ65" i="22"/>
  <c r="AJ62" i="22"/>
  <c r="AK57" i="22"/>
  <c r="AJ55" i="22"/>
  <c r="AJ49" i="22"/>
  <c r="AK46" i="22"/>
  <c r="AJ41" i="22"/>
  <c r="AK48" i="22"/>
  <c r="AK37" i="22"/>
  <c r="AJ32" i="22"/>
  <c r="AK29" i="22"/>
  <c r="AK62" i="22"/>
  <c r="AJ60" i="22"/>
  <c r="AJ48" i="22"/>
  <c r="AK45" i="22"/>
  <c r="AJ37" i="22"/>
  <c r="AK34" i="22"/>
  <c r="AG30" i="22"/>
  <c r="AJ29" i="22"/>
  <c r="AK26" i="22"/>
  <c r="AK39" i="22"/>
  <c r="AJ46" i="22"/>
  <c r="AK40" i="22"/>
  <c r="AJ39" i="22"/>
  <c r="AK44" i="22"/>
  <c r="AJ40" i="22"/>
  <c r="AJ36" i="22"/>
  <c r="AK33" i="22"/>
  <c r="AJ28" i="22"/>
  <c r="AJ44" i="22"/>
  <c r="AK43" i="22"/>
  <c r="AK38" i="22"/>
  <c r="AJ33" i="22"/>
  <c r="AK30" i="22"/>
  <c r="AJ31" i="22"/>
  <c r="AK18" i="22"/>
  <c r="AK24" i="22"/>
  <c r="AK27" i="22"/>
  <c r="AK23" i="22"/>
  <c r="AJ18" i="22"/>
  <c r="AJ26" i="22"/>
  <c r="AK35" i="22"/>
  <c r="AK28" i="22"/>
  <c r="AJ27" i="22"/>
  <c r="AJ23" i="22"/>
  <c r="AK20" i="22"/>
  <c r="AK36" i="22"/>
  <c r="AJ35" i="22"/>
  <c r="AK25" i="22"/>
  <c r="AJ20" i="22"/>
  <c r="AK17" i="22"/>
  <c r="AK42" i="22"/>
  <c r="AJ25" i="22"/>
  <c r="AK22" i="22"/>
  <c r="AG18" i="22"/>
  <c r="AJ17" i="22"/>
  <c r="AK49" i="22"/>
  <c r="AJ30" i="22"/>
  <c r="AG66" i="22"/>
  <c r="AJ47" i="22"/>
  <c r="AJ38" i="22"/>
  <c r="AK32" i="22"/>
  <c r="AJ22" i="22"/>
  <c r="AK19" i="22"/>
  <c r="AJ19" i="22"/>
  <c r="AK16" i="22"/>
  <c r="AJ43" i="22"/>
  <c r="AK41" i="22"/>
  <c r="AJ34" i="22"/>
  <c r="AK31" i="22"/>
  <c r="AJ24" i="22"/>
  <c r="AK21" i="22"/>
  <c r="AG17" i="22"/>
  <c r="AJ16" i="22"/>
  <c r="AJ21" i="22"/>
  <c r="BV20" i="22"/>
  <c r="BP31" i="22"/>
  <c r="AX35" i="22"/>
  <c r="AX20" i="22"/>
  <c r="AX27" i="22"/>
  <c r="W69" i="22"/>
  <c r="U78" i="22" s="1"/>
  <c r="AT24" i="22"/>
  <c r="AU16" i="22"/>
  <c r="BB16" i="22" s="1"/>
  <c r="BC16" i="22" s="1"/>
  <c r="BP17" i="22"/>
  <c r="Z17" i="22" s="1"/>
  <c r="AT19" i="22"/>
  <c r="BB19" i="22" s="1"/>
  <c r="AV21" i="22"/>
  <c r="BV23" i="22"/>
  <c r="BQ23" i="22" s="1"/>
  <c r="BP23" i="22" s="1"/>
  <c r="Z23" i="22" s="1"/>
  <c r="AG23" i="22" s="1"/>
  <c r="AU24" i="22"/>
  <c r="BB24" i="22" s="1"/>
  <c r="BD24" i="22" s="1"/>
  <c r="BP25" i="22"/>
  <c r="Z25" i="22" s="1"/>
  <c r="AG25" i="22" s="1"/>
  <c r="BP30" i="22"/>
  <c r="Z30" i="22" s="1"/>
  <c r="BV31" i="22"/>
  <c r="BQ31" i="22" s="1"/>
  <c r="AT31" i="22"/>
  <c r="Z31" i="22"/>
  <c r="AG31" i="22" s="1"/>
  <c r="AV19" i="22"/>
  <c r="BA20" i="22"/>
  <c r="BV21" i="22"/>
  <c r="AU22" i="22"/>
  <c r="BB22" i="22" s="1"/>
  <c r="BB25" i="22"/>
  <c r="BB27" i="22"/>
  <c r="BA27" i="22"/>
  <c r="BO28" i="22"/>
  <c r="AX28" i="22" s="1"/>
  <c r="BB31" i="22"/>
  <c r="BA31" i="22"/>
  <c r="AU32" i="22"/>
  <c r="AT32" i="22"/>
  <c r="BV32" i="22"/>
  <c r="BP44" i="22"/>
  <c r="Z44" i="22" s="1"/>
  <c r="AG44" i="22" s="1"/>
  <c r="BV36" i="22"/>
  <c r="BQ36" i="22" s="1"/>
  <c r="BP36" i="22" s="1"/>
  <c r="Z36" i="22" s="1"/>
  <c r="AG36" i="22" s="1"/>
  <c r="AU36" i="22"/>
  <c r="AT36" i="22"/>
  <c r="BB46" i="22"/>
  <c r="BA46" i="22"/>
  <c r="BB17" i="22"/>
  <c r="C69" i="22"/>
  <c r="AD69" i="22"/>
  <c r="BV16" i="22"/>
  <c r="AT20" i="22"/>
  <c r="AV22" i="22"/>
  <c r="BV24" i="22"/>
  <c r="BQ24" i="22" s="1"/>
  <c r="BP24" i="22" s="1"/>
  <c r="Z24" i="22" s="1"/>
  <c r="AG24" i="22" s="1"/>
  <c r="AV26" i="22"/>
  <c r="AU26" i="22"/>
  <c r="BB26" i="22" s="1"/>
  <c r="BD34" i="22"/>
  <c r="BE34" i="22" s="1"/>
  <c r="BF34" i="22" s="1"/>
  <c r="BB36" i="22"/>
  <c r="D69" i="22"/>
  <c r="AE69" i="22"/>
  <c r="AU20" i="22"/>
  <c r="BA28" i="22"/>
  <c r="BO29" i="22"/>
  <c r="AX29" i="22" s="1"/>
  <c r="BD30" i="22"/>
  <c r="BE30" i="22" s="1"/>
  <c r="BF30" i="22" s="1"/>
  <c r="BB32" i="22"/>
  <c r="BO33" i="22"/>
  <c r="AX33" i="22" s="1"/>
  <c r="BP37" i="22"/>
  <c r="Z37" i="22" s="1"/>
  <c r="AG37" i="22" s="1"/>
  <c r="BA39" i="22"/>
  <c r="BB39" i="22"/>
  <c r="BP42" i="22"/>
  <c r="Z42" i="22" s="1"/>
  <c r="AG42" i="22" s="1"/>
  <c r="AT27" i="22"/>
  <c r="BV27" i="22"/>
  <c r="AV27" i="22"/>
  <c r="BV28" i="22"/>
  <c r="BQ28" i="22" s="1"/>
  <c r="AU28" i="22"/>
  <c r="AT28" i="22"/>
  <c r="BA29" i="22"/>
  <c r="AT35" i="22"/>
  <c r="BV35" i="22"/>
  <c r="BQ35" i="22" s="1"/>
  <c r="BP35" i="22" s="1"/>
  <c r="Z35" i="22" s="1"/>
  <c r="AG35" i="22" s="1"/>
  <c r="AV36" i="22"/>
  <c r="BD38" i="22"/>
  <c r="BE38" i="22" s="1"/>
  <c r="AV20" i="22"/>
  <c r="X69" i="22"/>
  <c r="AV32" i="22"/>
  <c r="BO36" i="22"/>
  <c r="AX36" i="22" s="1"/>
  <c r="BP38" i="22"/>
  <c r="Z38" i="22" s="1"/>
  <c r="AG38" i="22" s="1"/>
  <c r="AV39" i="22"/>
  <c r="BV39" i="22"/>
  <c r="BP39" i="22" s="1"/>
  <c r="AU39" i="22"/>
  <c r="AT39" i="22"/>
  <c r="Z39" i="22"/>
  <c r="AG39" i="22" s="1"/>
  <c r="BA45" i="22"/>
  <c r="AT16" i="22"/>
  <c r="BB35" i="22"/>
  <c r="BA35" i="22"/>
  <c r="BV40" i="22"/>
  <c r="AV40" i="22"/>
  <c r="AU40" i="22"/>
  <c r="BB48" i="22"/>
  <c r="BA48" i="22"/>
  <c r="BD58" i="22"/>
  <c r="BP34" i="22"/>
  <c r="Z34" i="22" s="1"/>
  <c r="AG34" i="22" s="1"/>
  <c r="BA41" i="22"/>
  <c r="BV44" i="22"/>
  <c r="AT44" i="22"/>
  <c r="BP46" i="22"/>
  <c r="Z46" i="22" s="1"/>
  <c r="AG46" i="22" s="1"/>
  <c r="BP47" i="22"/>
  <c r="Z47" i="22" s="1"/>
  <c r="AG47" i="22" s="1"/>
  <c r="BV49" i="22"/>
  <c r="AU49" i="22"/>
  <c r="AT49" i="22"/>
  <c r="AV49" i="22"/>
  <c r="BB54" i="22"/>
  <c r="BA54" i="22"/>
  <c r="BC61" i="22"/>
  <c r="BE61" i="22" s="1"/>
  <c r="BD61" i="22"/>
  <c r="BD63" i="22"/>
  <c r="BD47" i="22"/>
  <c r="BC47" i="22"/>
  <c r="AX57" i="22"/>
  <c r="BP57" i="22"/>
  <c r="BP63" i="22"/>
  <c r="Z63" i="22" s="1"/>
  <c r="BP67" i="22"/>
  <c r="BO46" i="22"/>
  <c r="AX46" i="22" s="1"/>
  <c r="BV53" i="22"/>
  <c r="AV56" i="22"/>
  <c r="BV56" i="22"/>
  <c r="BQ56" i="22" s="1"/>
  <c r="BP56" i="22" s="1"/>
  <c r="Z56" i="22" s="1"/>
  <c r="AG56" i="22" s="1"/>
  <c r="AT56" i="22"/>
  <c r="BB56" i="22" s="1"/>
  <c r="AU29" i="22"/>
  <c r="BB29" i="22" s="1"/>
  <c r="AV34" i="22"/>
  <c r="AU37" i="22"/>
  <c r="BB37" i="22" s="1"/>
  <c r="BV41" i="22"/>
  <c r="AU41" i="22"/>
  <c r="BB41" i="22" s="1"/>
  <c r="AV41" i="22"/>
  <c r="AU45" i="22"/>
  <c r="BB45" i="22" s="1"/>
  <c r="AT45" i="22"/>
  <c r="BO45" i="22"/>
  <c r="AX45" i="22" s="1"/>
  <c r="BB40" i="22"/>
  <c r="AU44" i="22"/>
  <c r="BB44" i="22" s="1"/>
  <c r="AT48" i="22"/>
  <c r="BV48" i="22"/>
  <c r="BP48" i="22" s="1"/>
  <c r="Z48" i="22" s="1"/>
  <c r="BP54" i="22"/>
  <c r="BP64" i="22"/>
  <c r="BO54" i="22"/>
  <c r="AX54" i="22" s="1"/>
  <c r="BV58" i="22"/>
  <c r="BQ58" i="22" s="1"/>
  <c r="BP58" i="22" s="1"/>
  <c r="Z58" i="22" s="1"/>
  <c r="AG58" i="22" s="1"/>
  <c r="AV58" i="22"/>
  <c r="AU58" i="22"/>
  <c r="BB58" i="22" s="1"/>
  <c r="BB65" i="22"/>
  <c r="BC65" i="22" s="1"/>
  <c r="BC67" i="22"/>
  <c r="BF67" i="22" s="1"/>
  <c r="BE67" i="22"/>
  <c r="BP61" i="22"/>
  <c r="AH65" i="22"/>
  <c r="AV47" i="22"/>
  <c r="BV50" i="22"/>
  <c r="AU50" i="22"/>
  <c r="BB50" i="22" s="1"/>
  <c r="AV50" i="22"/>
  <c r="BP52" i="22"/>
  <c r="Z52" i="22" s="1"/>
  <c r="AG52" i="22" s="1"/>
  <c r="BD59" i="22"/>
  <c r="AV61" i="22"/>
  <c r="BB62" i="22"/>
  <c r="AT63" i="22"/>
  <c r="AV63" i="22"/>
  <c r="AV64" i="22"/>
  <c r="AT64" i="22"/>
  <c r="Z64" i="22"/>
  <c r="AG64" i="22" s="1"/>
  <c r="AC65" i="22"/>
  <c r="AN65" i="22" s="1"/>
  <c r="BP65" i="22"/>
  <c r="BV67" i="22"/>
  <c r="BA68" i="22"/>
  <c r="BB49" i="22"/>
  <c r="AT53" i="22"/>
  <c r="BB53" i="22" s="1"/>
  <c r="AT54" i="22"/>
  <c r="Z54" i="22"/>
  <c r="AG54" i="22" s="1"/>
  <c r="AV54" i="22"/>
  <c r="BV55" i="22"/>
  <c r="BB63" i="22"/>
  <c r="AN64" i="22"/>
  <c r="BV66" i="22"/>
  <c r="AC66" i="22"/>
  <c r="AI66" i="22" s="1"/>
  <c r="AV66" i="22"/>
  <c r="AU66" i="22"/>
  <c r="AA66" i="22"/>
  <c r="BD66" i="22"/>
  <c r="BC66" i="22"/>
  <c r="BP66" i="22"/>
  <c r="AT55" i="22"/>
  <c r="AT57" i="22"/>
  <c r="BB57" i="22" s="1"/>
  <c r="BD57" i="22" s="1"/>
  <c r="BB64" i="22"/>
  <c r="BA64" i="22"/>
  <c r="AU55" i="22"/>
  <c r="BB55" i="22" s="1"/>
  <c r="BO65" i="22"/>
  <c r="AX65" i="22" s="1"/>
  <c r="AN67" i="22"/>
  <c r="BC52" i="22"/>
  <c r="Z57" i="22"/>
  <c r="AG57" i="22" s="1"/>
  <c r="AV57" i="22"/>
  <c r="BP59" i="22"/>
  <c r="Z59" i="22" s="1"/>
  <c r="AG59" i="22" s="1"/>
  <c r="BP60" i="22"/>
  <c r="Z60" i="22" s="1"/>
  <c r="AG60" i="22" s="1"/>
  <c r="AU61" i="22"/>
  <c r="AT61" i="22"/>
  <c r="Z61" i="22"/>
  <c r="AG61" i="22" s="1"/>
  <c r="BO62" i="22"/>
  <c r="AX62" i="22" s="1"/>
  <c r="AV65" i="22"/>
  <c r="BV65" i="22"/>
  <c r="AC68" i="22"/>
  <c r="AI68" i="22" s="1"/>
  <c r="BV68" i="22"/>
  <c r="BP68" i="22" s="1"/>
  <c r="AA68" i="22"/>
  <c r="AM64" i="22" l="1"/>
  <c r="BC19" i="22"/>
  <c r="BD19" i="22"/>
  <c r="AG19" i="22"/>
  <c r="BD18" i="22"/>
  <c r="BE18" i="22" s="1"/>
  <c r="BC18" i="22"/>
  <c r="BD37" i="22"/>
  <c r="BC37" i="22"/>
  <c r="BC24" i="22"/>
  <c r="BD26" i="22"/>
  <c r="BC22" i="22"/>
  <c r="BD22" i="22"/>
  <c r="BE22" i="22" s="1"/>
  <c r="BF22" i="22" s="1"/>
  <c r="BD42" i="22"/>
  <c r="BD56" i="22"/>
  <c r="BD50" i="22"/>
  <c r="BD55" i="22"/>
  <c r="BD60" i="22"/>
  <c r="BD43" i="22"/>
  <c r="BF66" i="22"/>
  <c r="BP53" i="22"/>
  <c r="Z53" i="22" s="1"/>
  <c r="AG53" i="22" s="1"/>
  <c r="BP16" i="22"/>
  <c r="Z16" i="22" s="1"/>
  <c r="AG16" i="22" s="1"/>
  <c r="BC21" i="22"/>
  <c r="BE21" i="22" s="1"/>
  <c r="BF21" i="22" s="1"/>
  <c r="BQ53" i="22"/>
  <c r="BQ50" i="22"/>
  <c r="BP50" i="22" s="1"/>
  <c r="Z50" i="22" s="1"/>
  <c r="AG50" i="22" s="1"/>
  <c r="BQ16" i="22"/>
  <c r="BQ40" i="22"/>
  <c r="BP40" i="22" s="1"/>
  <c r="Z40" i="22" s="1"/>
  <c r="AG40" i="22" s="1"/>
  <c r="BP27" i="22"/>
  <c r="Z27" i="22" s="1"/>
  <c r="AG27" i="22" s="1"/>
  <c r="AC16" i="22"/>
  <c r="AI16" i="22" s="1"/>
  <c r="BD21" i="22"/>
  <c r="BE66" i="22"/>
  <c r="BP62" i="22"/>
  <c r="Z62" i="22" s="1"/>
  <c r="AG62" i="22" s="1"/>
  <c r="BF61" i="22"/>
  <c r="BQ32" i="22"/>
  <c r="BP32" i="22" s="1"/>
  <c r="Z32" i="22" s="1"/>
  <c r="AG32" i="22" s="1"/>
  <c r="BQ39" i="22"/>
  <c r="BP41" i="22"/>
  <c r="Z41" i="22" s="1"/>
  <c r="AG41" i="22" s="1"/>
  <c r="BQ27" i="22"/>
  <c r="BD17" i="22"/>
  <c r="BE17" i="22" s="1"/>
  <c r="BP26" i="22"/>
  <c r="Z26" i="22" s="1"/>
  <c r="AG26" i="22" s="1"/>
  <c r="BD52" i="22"/>
  <c r="AO64" i="22"/>
  <c r="BD44" i="22"/>
  <c r="BP49" i="22"/>
  <c r="Z49" i="22" s="1"/>
  <c r="AG49" i="22" s="1"/>
  <c r="BD25" i="22"/>
  <c r="BQ21" i="22"/>
  <c r="BP21" i="22" s="1"/>
  <c r="Z21" i="22" s="1"/>
  <c r="AG21" i="22" s="1"/>
  <c r="BC51" i="22"/>
  <c r="BQ49" i="22"/>
  <c r="BQ20" i="22"/>
  <c r="BP20" i="22" s="1"/>
  <c r="Z20" i="22" s="1"/>
  <c r="BF17" i="22"/>
  <c r="AN68" i="22"/>
  <c r="AH68" i="22"/>
  <c r="BD46" i="22"/>
  <c r="BC46" i="22"/>
  <c r="AG63" i="22"/>
  <c r="BD39" i="22"/>
  <c r="BC39" i="22"/>
  <c r="AG48" i="22"/>
  <c r="BD62" i="22"/>
  <c r="BC62" i="22"/>
  <c r="BE62" i="22" s="1"/>
  <c r="BE47" i="22"/>
  <c r="BF47" i="22" s="1"/>
  <c r="BD48" i="22"/>
  <c r="BC48" i="22"/>
  <c r="BE48" i="22" s="1"/>
  <c r="BF38" i="22"/>
  <c r="BD28" i="22"/>
  <c r="BP33" i="22"/>
  <c r="Z33" i="22" s="1"/>
  <c r="AG33" i="22" s="1"/>
  <c r="BP28" i="22"/>
  <c r="Z28" i="22" s="1"/>
  <c r="AG28" i="22" s="1"/>
  <c r="BE19" i="22"/>
  <c r="BF19" i="22" s="1"/>
  <c r="BD16" i="22"/>
  <c r="BE16" i="22" s="1"/>
  <c r="BF16" i="22" s="1"/>
  <c r="AI65" i="22"/>
  <c r="AM65" i="22" s="1"/>
  <c r="AO65" i="22" s="1"/>
  <c r="BD53" i="22"/>
  <c r="BP45" i="22"/>
  <c r="Z45" i="22" s="1"/>
  <c r="AG45" i="22" s="1"/>
  <c r="BD27" i="22"/>
  <c r="AM67" i="22"/>
  <c r="AO67" i="22" s="1"/>
  <c r="AM68" i="22"/>
  <c r="BD45" i="22"/>
  <c r="AH66" i="22"/>
  <c r="AM66" i="22" s="1"/>
  <c r="AN66" i="22"/>
  <c r="BD65" i="22"/>
  <c r="BE65" i="22" s="1"/>
  <c r="BD54" i="22"/>
  <c r="BD29" i="22"/>
  <c r="BD31" i="22"/>
  <c r="BC31" i="22"/>
  <c r="BD20" i="22"/>
  <c r="BC20" i="22"/>
  <c r="AK69" i="22"/>
  <c r="BD36" i="22"/>
  <c r="BD49" i="22"/>
  <c r="BD41" i="22"/>
  <c r="BD64" i="22"/>
  <c r="BE64" i="22"/>
  <c r="BC64" i="22"/>
  <c r="BD68" i="22"/>
  <c r="BC68" i="22"/>
  <c r="BE68" i="22" s="1"/>
  <c r="BF68" i="22" s="1"/>
  <c r="BD40" i="22"/>
  <c r="BD35" i="22"/>
  <c r="BC35" i="22"/>
  <c r="BD32" i="22"/>
  <c r="BC36" i="22"/>
  <c r="BE36" i="22" s="1"/>
  <c r="AO68" i="22" l="1"/>
  <c r="AG20" i="22"/>
  <c r="Z69" i="22"/>
  <c r="BE20" i="22"/>
  <c r="BF20" i="22" s="1"/>
  <c r="BE37" i="22"/>
  <c r="BF37" i="22" s="1"/>
  <c r="BF64" i="22"/>
  <c r="BR55" i="22"/>
  <c r="BR16" i="22"/>
  <c r="BS16" i="22"/>
  <c r="BR41" i="22"/>
  <c r="BR22" i="22"/>
  <c r="BR30" i="22"/>
  <c r="BR63" i="22"/>
  <c r="BR68" i="22"/>
  <c r="BR45" i="22"/>
  <c r="BR40" i="22"/>
  <c r="BR28" i="22"/>
  <c r="BR36" i="22"/>
  <c r="BU16" i="22"/>
  <c r="AA16" i="22" s="1"/>
  <c r="BR20" i="22"/>
  <c r="BR62" i="22"/>
  <c r="BR66" i="22"/>
  <c r="BR60" i="22"/>
  <c r="BR32" i="22"/>
  <c r="BR29" i="22"/>
  <c r="BR54" i="22"/>
  <c r="BR50" i="22"/>
  <c r="BR59" i="22"/>
  <c r="BR37" i="22"/>
  <c r="BR17" i="22"/>
  <c r="BR67" i="22"/>
  <c r="BR65" i="22"/>
  <c r="BR57" i="22"/>
  <c r="BR46" i="22"/>
  <c r="BR21" i="22"/>
  <c r="BR51" i="22"/>
  <c r="BR24" i="22"/>
  <c r="BR19" i="22"/>
  <c r="BR64" i="22"/>
  <c r="BR56" i="22"/>
  <c r="BR44" i="22"/>
  <c r="BR31" i="22"/>
  <c r="BR26" i="22"/>
  <c r="BR58" i="22"/>
  <c r="BR49" i="22"/>
  <c r="BR33" i="22"/>
  <c r="BR23" i="22"/>
  <c r="BR61" i="22"/>
  <c r="BR52" i="22"/>
  <c r="BR35" i="22"/>
  <c r="BR43" i="22"/>
  <c r="BR18" i="22"/>
  <c r="BR25" i="22"/>
  <c r="BR39" i="22"/>
  <c r="BR47" i="22"/>
  <c r="BR53" i="22"/>
  <c r="BR48" i="22"/>
  <c r="BR27" i="22"/>
  <c r="BR42" i="22"/>
  <c r="BR34" i="22"/>
  <c r="BR38" i="22"/>
  <c r="AO66" i="22"/>
  <c r="BF18" i="22"/>
  <c r="BE31" i="22"/>
  <c r="BF31" i="22" s="1"/>
  <c r="BF65" i="22"/>
  <c r="BE39" i="22"/>
  <c r="BF39" i="22" s="1"/>
  <c r="BF36" i="22"/>
  <c r="BF62" i="22"/>
  <c r="BE46" i="22"/>
  <c r="BF46" i="22" s="1"/>
  <c r="BE35" i="22"/>
  <c r="BF35" i="22" s="1"/>
  <c r="BF48" i="22"/>
  <c r="AG69" i="22"/>
  <c r="AH16" i="22" l="1"/>
  <c r="AN16" i="22"/>
  <c r="AB16" i="22"/>
  <c r="BT17" i="22"/>
  <c r="BS17" i="22"/>
  <c r="AY16" i="22"/>
  <c r="AZ16" i="22"/>
  <c r="AM16" i="22" l="1"/>
  <c r="AY17" i="22"/>
  <c r="BT18" i="22"/>
  <c r="BS18" i="22"/>
  <c r="AY18" i="22"/>
  <c r="AB17" i="22"/>
  <c r="AZ17" i="22"/>
  <c r="BU17" i="22"/>
  <c r="AA17" i="22" s="1"/>
  <c r="AC17" i="22"/>
  <c r="AB18" i="22" l="1"/>
  <c r="BS19" i="22"/>
  <c r="BT19" i="22"/>
  <c r="AZ18" i="22"/>
  <c r="BU18" i="22"/>
  <c r="AA18" i="22" s="1"/>
  <c r="AH18" i="22" s="1"/>
  <c r="AC18" i="22"/>
  <c r="AN17" i="22"/>
  <c r="AI17" i="22"/>
  <c r="AO16" i="22"/>
  <c r="AH17" i="22"/>
  <c r="AN18" i="22" l="1"/>
  <c r="AI18" i="22"/>
  <c r="AM18" i="22" s="1"/>
  <c r="AO18" i="22" s="1"/>
  <c r="AM17" i="22"/>
  <c r="BU19" i="22"/>
  <c r="AA19" i="22" s="1"/>
  <c r="AC19" i="22"/>
  <c r="AI19" i="22" s="1"/>
  <c r="AY19" i="22"/>
  <c r="AB19" i="22"/>
  <c r="AZ19" i="22"/>
  <c r="BT20" i="22"/>
  <c r="BS20" i="22"/>
  <c r="BU20" i="22" l="1"/>
  <c r="AA20" i="22" s="1"/>
  <c r="AC20" i="22"/>
  <c r="BT21" i="22"/>
  <c r="BS21" i="22"/>
  <c r="AY21" i="22"/>
  <c r="AB20" i="22"/>
  <c r="AZ20" i="22"/>
  <c r="AO17" i="22"/>
  <c r="AH19" i="22"/>
  <c r="AN19" i="22"/>
  <c r="AY20" i="22"/>
  <c r="AZ21" i="22" l="1"/>
  <c r="BT22" i="22"/>
  <c r="BS22" i="22"/>
  <c r="AB21" i="22"/>
  <c r="AY22" i="22"/>
  <c r="BU21" i="22"/>
  <c r="AA21" i="22" s="1"/>
  <c r="AC21" i="22"/>
  <c r="AI21" i="22" s="1"/>
  <c r="AM19" i="22"/>
  <c r="AI20" i="22"/>
  <c r="AN20" i="22"/>
  <c r="AH20" i="22"/>
  <c r="AM20" i="22" s="1"/>
  <c r="AO20" i="22" s="1"/>
  <c r="AO19" i="22" l="1"/>
  <c r="AH21" i="22"/>
  <c r="AM21" i="22" s="1"/>
  <c r="AN21" i="22"/>
  <c r="AO21" i="22" s="1"/>
  <c r="BS23" i="22"/>
  <c r="AB22" i="22"/>
  <c r="AZ22" i="22"/>
  <c r="BT23" i="22"/>
  <c r="BU22" i="22"/>
  <c r="AA22" i="22" s="1"/>
  <c r="AC22" i="22"/>
  <c r="AI22" i="22" s="1"/>
  <c r="BS24" i="22" l="1"/>
  <c r="BT24" i="22"/>
  <c r="AZ23" i="22"/>
  <c r="AB23" i="22"/>
  <c r="AN22" i="22"/>
  <c r="AH22" i="22"/>
  <c r="BU23" i="22"/>
  <c r="AA23" i="22" s="1"/>
  <c r="AC23" i="22"/>
  <c r="AI23" i="22" s="1"/>
  <c r="AY23" i="22"/>
  <c r="BE23" i="22" s="1"/>
  <c r="BF23" i="22" s="1"/>
  <c r="AY24" i="22"/>
  <c r="BU24" i="22" l="1"/>
  <c r="AA24" i="22" s="1"/>
  <c r="AC24" i="22"/>
  <c r="AI24" i="22" s="1"/>
  <c r="BT25" i="22"/>
  <c r="BS25" i="22"/>
  <c r="AB24" i="22"/>
  <c r="AZ24" i="22"/>
  <c r="BE24" i="22" s="1"/>
  <c r="BF24" i="22" s="1"/>
  <c r="AH23" i="22"/>
  <c r="AM23" i="22" s="1"/>
  <c r="AO23" i="22" s="1"/>
  <c r="AN23" i="22"/>
  <c r="AM22" i="22"/>
  <c r="AO22" i="22" s="1"/>
  <c r="AY25" i="22" l="1"/>
  <c r="BC25" i="22" s="1"/>
  <c r="BS26" i="22"/>
  <c r="AB25" i="22"/>
  <c r="BT26" i="22"/>
  <c r="AZ25" i="22"/>
  <c r="BU25" i="22"/>
  <c r="AA25" i="22" s="1"/>
  <c r="AC25" i="22"/>
  <c r="AI25" i="22" s="1"/>
  <c r="AH24" i="22"/>
  <c r="AM24" i="22" s="1"/>
  <c r="AN24" i="22"/>
  <c r="AY27" i="22" l="1"/>
  <c r="AN25" i="22"/>
  <c r="AH25" i="22"/>
  <c r="AM25" i="22" s="1"/>
  <c r="AO25" i="22" s="1"/>
  <c r="AO24" i="22"/>
  <c r="BU26" i="22"/>
  <c r="AA26" i="22" s="1"/>
  <c r="AC26" i="22"/>
  <c r="AI26" i="22" s="1"/>
  <c r="BE25" i="22"/>
  <c r="BF25" i="22"/>
  <c r="AY26" i="22"/>
  <c r="BC26" i="22" s="1"/>
  <c r="BT27" i="22"/>
  <c r="BS27" i="22"/>
  <c r="AB26" i="22"/>
  <c r="AZ26" i="22"/>
  <c r="BE26" i="22" l="1"/>
  <c r="BF26" i="22"/>
  <c r="AN26" i="22"/>
  <c r="AH26" i="22"/>
  <c r="AM26" i="22" s="1"/>
  <c r="AO26" i="22" s="1"/>
  <c r="BT28" i="22"/>
  <c r="AZ27" i="22"/>
  <c r="BC27" i="22" s="1"/>
  <c r="AB27" i="22"/>
  <c r="BS28" i="22"/>
  <c r="AY28" i="22" s="1"/>
  <c r="BU27" i="22"/>
  <c r="AA27" i="22" s="1"/>
  <c r="AC27" i="22"/>
  <c r="AI27" i="22" s="1"/>
  <c r="BE27" i="22" l="1"/>
  <c r="BF27" i="22" s="1"/>
  <c r="BU28" i="22"/>
  <c r="AA28" i="22" s="1"/>
  <c r="AC28" i="22"/>
  <c r="AI28" i="22" s="1"/>
  <c r="AH27" i="22"/>
  <c r="AM27" i="22" s="1"/>
  <c r="AN27" i="22"/>
  <c r="AB28" i="22"/>
  <c r="AZ28" i="22"/>
  <c r="BC28" i="22" s="1"/>
  <c r="BT29" i="22"/>
  <c r="BS29" i="22"/>
  <c r="BE28" i="22" l="1"/>
  <c r="BF28" i="22" s="1"/>
  <c r="AO27" i="22"/>
  <c r="AN28" i="22"/>
  <c r="AH28" i="22"/>
  <c r="AM28" i="22" s="1"/>
  <c r="AY29" i="22"/>
  <c r="BC29" i="22" s="1"/>
  <c r="AZ29" i="22"/>
  <c r="BT30" i="22"/>
  <c r="AB29" i="22"/>
  <c r="BS30" i="22"/>
  <c r="BU29" i="22"/>
  <c r="AA29" i="22" s="1"/>
  <c r="AC29" i="22"/>
  <c r="AI29" i="22" s="1"/>
  <c r="BE29" i="22" l="1"/>
  <c r="BF29" i="22" s="1"/>
  <c r="BU30" i="22"/>
  <c r="AA30" i="22" s="1"/>
  <c r="AC30" i="22"/>
  <c r="AI30" i="22" s="1"/>
  <c r="AH29" i="22"/>
  <c r="AM29" i="22" s="1"/>
  <c r="AN29" i="22"/>
  <c r="BT31" i="22"/>
  <c r="AZ30" i="22"/>
  <c r="BS31" i="22"/>
  <c r="AB30" i="22"/>
  <c r="AY30" i="22"/>
  <c r="AO28" i="22"/>
  <c r="AB31" i="22" l="1"/>
  <c r="BT32" i="22"/>
  <c r="AY31" i="22"/>
  <c r="BS32" i="22"/>
  <c r="AY32" i="22"/>
  <c r="AZ31" i="22"/>
  <c r="AO29" i="22"/>
  <c r="AH30" i="22"/>
  <c r="AM30" i="22" s="1"/>
  <c r="AN30" i="22"/>
  <c r="BU31" i="22"/>
  <c r="AA31" i="22" s="1"/>
  <c r="AC31" i="22"/>
  <c r="AI31" i="22" s="1"/>
  <c r="BU32" i="22" l="1"/>
  <c r="AA32" i="22" s="1"/>
  <c r="AC32" i="22"/>
  <c r="AI32" i="22" s="1"/>
  <c r="AO30" i="22"/>
  <c r="AN31" i="22"/>
  <c r="AH31" i="22"/>
  <c r="AM31" i="22" s="1"/>
  <c r="AO31" i="22" s="1"/>
  <c r="BC32" i="22"/>
  <c r="BE32" i="22" s="1"/>
  <c r="BF32" i="22" s="1"/>
  <c r="BS33" i="22"/>
  <c r="AZ32" i="22"/>
  <c r="BT33" i="22"/>
  <c r="AB32" i="22"/>
  <c r="AZ33" i="22" l="1"/>
  <c r="BT34" i="22"/>
  <c r="AB33" i="22"/>
  <c r="BS34" i="22"/>
  <c r="BU33" i="22"/>
  <c r="AA33" i="22" s="1"/>
  <c r="AC33" i="22"/>
  <c r="AI33" i="22" s="1"/>
  <c r="AY33" i="22"/>
  <c r="BC33" i="22" s="1"/>
  <c r="BE33" i="22" s="1"/>
  <c r="BF33" i="22" s="1"/>
  <c r="AH32" i="22"/>
  <c r="AM32" i="22" s="1"/>
  <c r="AN32" i="22"/>
  <c r="AH33" i="22" l="1"/>
  <c r="AM33" i="22" s="1"/>
  <c r="AN33" i="22"/>
  <c r="AZ34" i="22"/>
  <c r="BS35" i="22"/>
  <c r="AB34" i="22"/>
  <c r="BT35" i="22"/>
  <c r="BU34" i="22"/>
  <c r="AA34" i="22" s="1"/>
  <c r="AC34" i="22"/>
  <c r="AI34" i="22" s="1"/>
  <c r="AO32" i="22"/>
  <c r="AY34" i="22"/>
  <c r="AO33" i="22" l="1"/>
  <c r="AH34" i="22"/>
  <c r="AM34" i="22" s="1"/>
  <c r="AN34" i="22"/>
  <c r="BS36" i="22"/>
  <c r="AB35" i="22"/>
  <c r="BT36" i="22"/>
  <c r="AY35" i="22"/>
  <c r="AZ35" i="22"/>
  <c r="BU35" i="22"/>
  <c r="AA35" i="22" s="1"/>
  <c r="AC35" i="22"/>
  <c r="AI35" i="22" s="1"/>
  <c r="AH35" i="22" l="1"/>
  <c r="AM35" i="22" s="1"/>
  <c r="AN35" i="22"/>
  <c r="BU36" i="22"/>
  <c r="AA36" i="22" s="1"/>
  <c r="AC36" i="22"/>
  <c r="AI36" i="22" s="1"/>
  <c r="AY36" i="22"/>
  <c r="BT37" i="22"/>
  <c r="BS37" i="22"/>
  <c r="AZ36" i="22"/>
  <c r="AB36" i="22"/>
  <c r="AO34" i="22"/>
  <c r="BT38" i="22" l="1"/>
  <c r="BS38" i="22"/>
  <c r="AB37" i="22"/>
  <c r="AZ37" i="22"/>
  <c r="BU37" i="22"/>
  <c r="AA37" i="22" s="1"/>
  <c r="AC37" i="22"/>
  <c r="AI37" i="22" s="1"/>
  <c r="AY37" i="22"/>
  <c r="AN36" i="22"/>
  <c r="AH36" i="22"/>
  <c r="AM36" i="22" s="1"/>
  <c r="AO36" i="22" s="1"/>
  <c r="AO35" i="22"/>
  <c r="BT39" i="22" l="1"/>
  <c r="AZ38" i="22"/>
  <c r="AB38" i="22"/>
  <c r="BS39" i="22"/>
  <c r="AN37" i="22"/>
  <c r="AH37" i="22"/>
  <c r="AM37" i="22" s="1"/>
  <c r="BU38" i="22"/>
  <c r="AA38" i="22" s="1"/>
  <c r="AC38" i="22"/>
  <c r="AI38" i="22" s="1"/>
  <c r="AY38" i="22"/>
  <c r="AO37" i="22" l="1"/>
  <c r="AH38" i="22"/>
  <c r="AM38" i="22" s="1"/>
  <c r="AN38" i="22"/>
  <c r="AB39" i="22"/>
  <c r="BS40" i="22"/>
  <c r="AZ39" i="22"/>
  <c r="BT40" i="22"/>
  <c r="AY39" i="22"/>
  <c r="BU39" i="22"/>
  <c r="AA39" i="22" s="1"/>
  <c r="AC39" i="22"/>
  <c r="AI39" i="22" s="1"/>
  <c r="AY40" i="22" l="1"/>
  <c r="BC40" i="22" s="1"/>
  <c r="BS41" i="22"/>
  <c r="AB40" i="22"/>
  <c r="BT41" i="22"/>
  <c r="AZ40" i="22"/>
  <c r="AN39" i="22"/>
  <c r="AH39" i="22"/>
  <c r="AM39" i="22" s="1"/>
  <c r="BU40" i="22"/>
  <c r="AA40" i="22" s="1"/>
  <c r="AC40" i="22"/>
  <c r="AI40" i="22" s="1"/>
  <c r="AO38" i="22"/>
  <c r="AO39" i="22" l="1"/>
  <c r="AN40" i="22"/>
  <c r="AH40" i="22"/>
  <c r="AM40" i="22" s="1"/>
  <c r="AO40" i="22" s="1"/>
  <c r="BU41" i="22"/>
  <c r="AA41" i="22" s="1"/>
  <c r="AC41" i="22"/>
  <c r="AI41" i="22" s="1"/>
  <c r="AY41" i="22"/>
  <c r="BC41" i="22" s="1"/>
  <c r="BT42" i="22"/>
  <c r="BS42" i="22"/>
  <c r="AZ41" i="22"/>
  <c r="AB41" i="22"/>
  <c r="AY42" i="22"/>
  <c r="BE40" i="22"/>
  <c r="BF40" i="22"/>
  <c r="BT43" i="22" l="1"/>
  <c r="AZ42" i="22"/>
  <c r="BS43" i="22"/>
  <c r="AY43" i="22"/>
  <c r="AB42" i="22"/>
  <c r="BE41" i="22"/>
  <c r="BF41" i="22" s="1"/>
  <c r="BU42" i="22"/>
  <c r="AA42" i="22" s="1"/>
  <c r="AC42" i="22"/>
  <c r="AI42" i="22" s="1"/>
  <c r="BC42" i="22"/>
  <c r="AH41" i="22"/>
  <c r="AM41" i="22" s="1"/>
  <c r="AN41" i="22"/>
  <c r="AH42" i="22" l="1"/>
  <c r="AM42" i="22" s="1"/>
  <c r="AN42" i="22"/>
  <c r="BU43" i="22"/>
  <c r="AA43" i="22" s="1"/>
  <c r="AC43" i="22"/>
  <c r="AI43" i="22" s="1"/>
  <c r="BC43" i="22"/>
  <c r="AO41" i="22"/>
  <c r="AZ43" i="22"/>
  <c r="AB43" i="22"/>
  <c r="BT44" i="22"/>
  <c r="BS44" i="22"/>
  <c r="BE42" i="22"/>
  <c r="BF42" i="22" s="1"/>
  <c r="AO42" i="22" l="1"/>
  <c r="BU44" i="22"/>
  <c r="AA44" i="22" s="1"/>
  <c r="AC44" i="22"/>
  <c r="AI44" i="22" s="1"/>
  <c r="AH43" i="22"/>
  <c r="AM43" i="22" s="1"/>
  <c r="AN43" i="22"/>
  <c r="BE43" i="22"/>
  <c r="BF43" i="22" s="1"/>
  <c r="BS45" i="22"/>
  <c r="BT45" i="22"/>
  <c r="AB44" i="22"/>
  <c r="AY44" i="22"/>
  <c r="BC44" i="22" s="1"/>
  <c r="BE44" i="22" s="1"/>
  <c r="BF44" i="22" s="1"/>
  <c r="AZ44" i="22"/>
  <c r="BS46" i="22" l="1"/>
  <c r="BT46" i="22"/>
  <c r="AZ45" i="22"/>
  <c r="AY45" i="22"/>
  <c r="AB45" i="22"/>
  <c r="AO43" i="22"/>
  <c r="BU45" i="22"/>
  <c r="AA45" i="22" s="1"/>
  <c r="AC45" i="22"/>
  <c r="AI45" i="22" s="1"/>
  <c r="AH44" i="22"/>
  <c r="AM44" i="22" s="1"/>
  <c r="AN44" i="22"/>
  <c r="AO44" i="22" l="1"/>
  <c r="AN45" i="22"/>
  <c r="AH45" i="22"/>
  <c r="AM45" i="22" s="1"/>
  <c r="BC45" i="22"/>
  <c r="BE45" i="22" s="1"/>
  <c r="BF45" i="22" s="1"/>
  <c r="AY46" i="22"/>
  <c r="AZ46" i="22"/>
  <c r="BT47" i="22"/>
  <c r="AB46" i="22"/>
  <c r="BS47" i="22"/>
  <c r="BU46" i="22"/>
  <c r="AA46" i="22" s="1"/>
  <c r="AC46" i="22"/>
  <c r="AI46" i="22" s="1"/>
  <c r="AO45" i="22" l="1"/>
  <c r="BS48" i="22"/>
  <c r="AZ47" i="22"/>
  <c r="BT48" i="22"/>
  <c r="AB47" i="22"/>
  <c r="BU47" i="22"/>
  <c r="AA47" i="22" s="1"/>
  <c r="AC47" i="22"/>
  <c r="AI47" i="22" s="1"/>
  <c r="AH46" i="22"/>
  <c r="AM46" i="22" s="1"/>
  <c r="AN46" i="22"/>
  <c r="AY47" i="22"/>
  <c r="AO46" i="22" l="1"/>
  <c r="AH47" i="22"/>
  <c r="AM47" i="22" s="1"/>
  <c r="AN47" i="22"/>
  <c r="AY48" i="22"/>
  <c r="BT49" i="22"/>
  <c r="AZ48" i="22"/>
  <c r="AB48" i="22"/>
  <c r="BS49" i="22"/>
  <c r="BU48" i="22"/>
  <c r="AA48" i="22" s="1"/>
  <c r="AC48" i="22"/>
  <c r="AI48" i="22" s="1"/>
  <c r="BT50" i="22" l="1"/>
  <c r="AZ49" i="22"/>
  <c r="AB49" i="22"/>
  <c r="BS50" i="22"/>
  <c r="AO47" i="22"/>
  <c r="BU49" i="22"/>
  <c r="AA49" i="22" s="1"/>
  <c r="AC49" i="22"/>
  <c r="AI49" i="22" s="1"/>
  <c r="AH48" i="22"/>
  <c r="AM48" i="22" s="1"/>
  <c r="AO48" i="22" s="1"/>
  <c r="AN48" i="22"/>
  <c r="AY49" i="22"/>
  <c r="BC49" i="22" s="1"/>
  <c r="BE49" i="22" s="1"/>
  <c r="BF49" i="22" s="1"/>
  <c r="AY50" i="22" l="1"/>
  <c r="BC50" i="22" s="1"/>
  <c r="BE50" i="22" s="1"/>
  <c r="BF50" i="22" s="1"/>
  <c r="BS51" i="22"/>
  <c r="AB50" i="22"/>
  <c r="BT51" i="22"/>
  <c r="AZ50" i="22"/>
  <c r="AH49" i="22"/>
  <c r="AM49" i="22" s="1"/>
  <c r="AN49" i="22"/>
  <c r="BU50" i="22"/>
  <c r="AA50" i="22" s="1"/>
  <c r="AC50" i="22"/>
  <c r="AI50" i="22" s="1"/>
  <c r="AO49" i="22" l="1"/>
  <c r="AH50" i="22"/>
  <c r="AM50" i="22" s="1"/>
  <c r="AN50" i="22"/>
  <c r="BU51" i="22"/>
  <c r="AA51" i="22" s="1"/>
  <c r="AC51" i="22"/>
  <c r="AI51" i="22" s="1"/>
  <c r="AZ51" i="22"/>
  <c r="BT52" i="22"/>
  <c r="AY51" i="22"/>
  <c r="BE51" i="22" s="1"/>
  <c r="BF51" i="22" s="1"/>
  <c r="BS52" i="22"/>
  <c r="AY52" i="22"/>
  <c r="AB51" i="22"/>
  <c r="BE52" i="22" l="1"/>
  <c r="BF52" i="22" s="1"/>
  <c r="AZ52" i="22"/>
  <c r="BT53" i="22"/>
  <c r="BS53" i="22"/>
  <c r="AY53" i="22"/>
  <c r="AB52" i="22"/>
  <c r="AO50" i="22"/>
  <c r="BU52" i="22"/>
  <c r="AA52" i="22" s="1"/>
  <c r="AC52" i="22"/>
  <c r="AI52" i="22" s="1"/>
  <c r="AH51" i="22"/>
  <c r="AM51" i="22" s="1"/>
  <c r="AO51" i="22" s="1"/>
  <c r="AN51" i="22"/>
  <c r="AH52" i="22" l="1"/>
  <c r="AM52" i="22" s="1"/>
  <c r="AN52" i="22"/>
  <c r="BS54" i="22"/>
  <c r="AB53" i="22"/>
  <c r="AZ53" i="22"/>
  <c r="BC53" i="22" s="1"/>
  <c r="BT54" i="22"/>
  <c r="BU53" i="22"/>
  <c r="AA53" i="22" s="1"/>
  <c r="AC53" i="22"/>
  <c r="AI53" i="22" s="1"/>
  <c r="AO52" i="22" l="1"/>
  <c r="BE53" i="22"/>
  <c r="BF53" i="22" s="1"/>
  <c r="BU54" i="22"/>
  <c r="AA54" i="22" s="1"/>
  <c r="AC54" i="22"/>
  <c r="AI54" i="22" s="1"/>
  <c r="AH53" i="22"/>
  <c r="AM53" i="22" s="1"/>
  <c r="AN53" i="22"/>
  <c r="AY54" i="22"/>
  <c r="BT55" i="22"/>
  <c r="AZ54" i="22"/>
  <c r="BS55" i="22"/>
  <c r="AB54" i="22"/>
  <c r="BT56" i="22" l="1"/>
  <c r="AB55" i="22"/>
  <c r="BS56" i="22"/>
  <c r="AY56" i="22"/>
  <c r="AZ55" i="22"/>
  <c r="BU55" i="22"/>
  <c r="AA55" i="22" s="1"/>
  <c r="AC55" i="22"/>
  <c r="AI55" i="22" s="1"/>
  <c r="BC54" i="22"/>
  <c r="BE54" i="22" s="1"/>
  <c r="BF54" i="22" s="1"/>
  <c r="AO53" i="22"/>
  <c r="AY55" i="22"/>
  <c r="AH54" i="22"/>
  <c r="AM54" i="22" s="1"/>
  <c r="AN54" i="22"/>
  <c r="AH55" i="22" l="1"/>
  <c r="AM55" i="22" s="1"/>
  <c r="AN55" i="22"/>
  <c r="AO54" i="22"/>
  <c r="BT57" i="22"/>
  <c r="BS57" i="22"/>
  <c r="AB56" i="22"/>
  <c r="AZ56" i="22"/>
  <c r="BC56" i="22" s="1"/>
  <c r="BC55" i="22"/>
  <c r="BU56" i="22"/>
  <c r="AA56" i="22" s="1"/>
  <c r="AC56" i="22"/>
  <c r="AI56" i="22" s="1"/>
  <c r="BF56" i="22" l="1"/>
  <c r="BE56" i="22"/>
  <c r="AB57" i="22"/>
  <c r="AY57" i="22"/>
  <c r="BC57" i="22" s="1"/>
  <c r="BT58" i="22"/>
  <c r="BS58" i="22"/>
  <c r="AZ57" i="22"/>
  <c r="BU57" i="22"/>
  <c r="AA57" i="22" s="1"/>
  <c r="AC57" i="22"/>
  <c r="AI57" i="22" s="1"/>
  <c r="AH56" i="22"/>
  <c r="AM56" i="22" s="1"/>
  <c r="AN56" i="22"/>
  <c r="BE55" i="22"/>
  <c r="BF55" i="22" s="1"/>
  <c r="AO55" i="22"/>
  <c r="AB58" i="22" l="1"/>
  <c r="BT59" i="22"/>
  <c r="BS59" i="22"/>
  <c r="AZ58" i="22"/>
  <c r="AN57" i="22"/>
  <c r="AH57" i="22"/>
  <c r="AM57" i="22" s="1"/>
  <c r="AO57" i="22" s="1"/>
  <c r="AY58" i="22"/>
  <c r="BC58" i="22" s="1"/>
  <c r="BE58" i="22" s="1"/>
  <c r="BF58" i="22" s="1"/>
  <c r="BU58" i="22"/>
  <c r="AA58" i="22" s="1"/>
  <c r="AC58" i="22"/>
  <c r="AI58" i="22" s="1"/>
  <c r="BE57" i="22"/>
  <c r="BF57" i="22" s="1"/>
  <c r="AO56" i="22"/>
  <c r="BS60" i="22" l="1"/>
  <c r="AY60" i="22"/>
  <c r="BC60" i="22" s="1"/>
  <c r="AB59" i="22"/>
  <c r="BT60" i="22"/>
  <c r="AZ59" i="22"/>
  <c r="BU59" i="22"/>
  <c r="AA59" i="22" s="1"/>
  <c r="AC59" i="22"/>
  <c r="AI59" i="22" s="1"/>
  <c r="AY59" i="22"/>
  <c r="BC59" i="22" s="1"/>
  <c r="AH58" i="22"/>
  <c r="AM58" i="22" s="1"/>
  <c r="AO58" i="22" s="1"/>
  <c r="AN58" i="22"/>
  <c r="BE59" i="22" l="1"/>
  <c r="BF59" i="22" s="1"/>
  <c r="AH59" i="22"/>
  <c r="AM59" i="22" s="1"/>
  <c r="AN59" i="22"/>
  <c r="BE60" i="22"/>
  <c r="BF60" i="22" s="1"/>
  <c r="BT61" i="22"/>
  <c r="AB60" i="22"/>
  <c r="AZ60" i="22"/>
  <c r="BS61" i="22"/>
  <c r="BU60" i="22"/>
  <c r="AA60" i="22" s="1"/>
  <c r="AC60" i="22"/>
  <c r="AI60" i="22" s="1"/>
  <c r="AH60" i="22" l="1"/>
  <c r="AM60" i="22" s="1"/>
  <c r="AN60" i="22"/>
  <c r="AO59" i="22"/>
  <c r="BU61" i="22"/>
  <c r="AA61" i="22" s="1"/>
  <c r="AC61" i="22"/>
  <c r="AI61" i="22" s="1"/>
  <c r="AY61" i="22"/>
  <c r="AZ61" i="22"/>
  <c r="BT62" i="22"/>
  <c r="BS62" i="22"/>
  <c r="AB61" i="22"/>
  <c r="BU62" i="22" l="1"/>
  <c r="AA62" i="22" s="1"/>
  <c r="AC62" i="22"/>
  <c r="AI62" i="22" s="1"/>
  <c r="AH61" i="22"/>
  <c r="AM61" i="22" s="1"/>
  <c r="AN61" i="22"/>
  <c r="AY62" i="22"/>
  <c r="AZ62" i="22"/>
  <c r="BT63" i="22"/>
  <c r="BS63" i="22"/>
  <c r="AB62" i="22"/>
  <c r="AO60" i="22"/>
  <c r="BU63" i="22" l="1"/>
  <c r="AA63" i="22" s="1"/>
  <c r="AC63" i="22"/>
  <c r="AO61" i="22"/>
  <c r="BT64" i="22"/>
  <c r="BU64" i="22" s="1"/>
  <c r="AB63" i="22"/>
  <c r="BS64" i="22"/>
  <c r="AZ63" i="22"/>
  <c r="AY63" i="22"/>
  <c r="BC63" i="22" s="1"/>
  <c r="BE63" i="22" s="1"/>
  <c r="BF63" i="22" s="1"/>
  <c r="AH62" i="22"/>
  <c r="AM62" i="22" s="1"/>
  <c r="AN62" i="22"/>
  <c r="AZ64" i="22" l="1"/>
  <c r="BT65" i="22"/>
  <c r="BU65" i="22" s="1"/>
  <c r="AB64" i="22"/>
  <c r="BS65" i="22"/>
  <c r="AY65" i="22" s="1"/>
  <c r="AY64" i="22"/>
  <c r="AO62" i="22"/>
  <c r="AI63" i="22"/>
  <c r="AI69" i="22" s="1"/>
  <c r="AC69" i="22"/>
  <c r="AH63" i="22"/>
  <c r="AN63" i="22"/>
  <c r="AN69" i="22" s="1"/>
  <c r="AA69" i="22"/>
  <c r="AB65" i="22" l="1"/>
  <c r="BT66" i="22"/>
  <c r="BU66" i="22" s="1"/>
  <c r="AZ65" i="22"/>
  <c r="BS66" i="22"/>
  <c r="AY66" i="22"/>
  <c r="AM63" i="22"/>
  <c r="AH69" i="22"/>
  <c r="AO63" i="22" l="1"/>
  <c r="AM69" i="22"/>
  <c r="AZ66" i="22"/>
  <c r="BT67" i="22"/>
  <c r="BU67" i="22" s="1"/>
  <c r="BS67" i="22"/>
  <c r="AB66" i="22"/>
  <c r="BS68" i="22" l="1"/>
  <c r="BT68" i="22"/>
  <c r="BU68" i="22" s="1"/>
  <c r="AZ67" i="22"/>
  <c r="AB67" i="22"/>
  <c r="AY67" i="22"/>
  <c r="AY68" i="22" l="1"/>
  <c r="AB68" i="22"/>
  <c r="U72" i="22" s="1"/>
  <c r="U75" i="22" s="1"/>
  <c r="AZ68" i="22"/>
  <c r="BJ22" i="21" l="1"/>
  <c r="BJ23" i="21"/>
  <c r="BJ24" i="21"/>
  <c r="BJ25" i="21"/>
  <c r="BN19" i="21"/>
  <c r="BN20" i="21"/>
  <c r="BN21" i="21"/>
  <c r="BN22" i="21"/>
  <c r="BN23" i="21"/>
  <c r="BN24" i="21"/>
  <c r="BN25" i="21"/>
  <c r="BN26" i="21"/>
  <c r="BN27" i="21"/>
  <c r="BN28" i="21"/>
  <c r="BN29" i="21"/>
  <c r="BN30" i="21"/>
  <c r="BN31" i="21"/>
  <c r="BN32" i="21"/>
  <c r="BN33" i="21"/>
  <c r="BN34" i="21"/>
  <c r="BN35" i="21"/>
  <c r="BN36" i="21"/>
  <c r="BN37" i="21"/>
  <c r="BN38" i="21"/>
  <c r="BN39" i="21"/>
  <c r="BN40" i="21"/>
  <c r="BN41" i="21"/>
  <c r="BN42" i="21"/>
  <c r="BN43" i="21"/>
  <c r="BN44" i="21"/>
  <c r="BN45" i="21"/>
  <c r="BN46" i="21"/>
  <c r="BN47" i="21"/>
  <c r="BN48" i="21"/>
  <c r="BN49" i="21"/>
  <c r="BN50" i="21"/>
  <c r="BN51" i="21"/>
  <c r="BN52" i="21"/>
  <c r="BN53" i="21"/>
  <c r="BN54" i="21"/>
  <c r="BN55" i="21"/>
  <c r="BN56" i="21"/>
  <c r="BN57" i="21"/>
  <c r="BN58" i="21"/>
  <c r="BN59" i="21"/>
  <c r="BN60" i="21"/>
  <c r="BN61" i="21"/>
  <c r="BN62" i="21"/>
  <c r="BN63" i="21"/>
  <c r="BN64" i="21"/>
  <c r="BN65" i="21"/>
  <c r="BN66" i="21"/>
  <c r="BN67" i="21"/>
  <c r="BN68" i="21"/>
  <c r="BN16" i="21"/>
  <c r="BN17" i="21"/>
  <c r="BN18" i="21"/>
  <c r="U76" i="21" l="1"/>
  <c r="AM73" i="21"/>
  <c r="AO73" i="21" s="1"/>
  <c r="V69" i="21"/>
  <c r="U69" i="21"/>
  <c r="T69" i="21"/>
  <c r="S69" i="21"/>
  <c r="R69" i="21"/>
  <c r="Q69" i="21"/>
  <c r="O69" i="21"/>
  <c r="N69" i="21"/>
  <c r="M69" i="21"/>
  <c r="L69" i="21"/>
  <c r="J69" i="21"/>
  <c r="H69" i="21"/>
  <c r="G69" i="21"/>
  <c r="F69" i="21"/>
  <c r="B69" i="21"/>
  <c r="BX68" i="21"/>
  <c r="BW68" i="21"/>
  <c r="BQ68" i="21"/>
  <c r="BM68" i="21"/>
  <c r="BL68" i="21"/>
  <c r="BK68" i="21"/>
  <c r="BJ68" i="21"/>
  <c r="BI68" i="21"/>
  <c r="BH68" i="21"/>
  <c r="BG68" i="21"/>
  <c r="AW68" i="21"/>
  <c r="AS68" i="21"/>
  <c r="BB68" i="21" s="1"/>
  <c r="AR68" i="21"/>
  <c r="AE68" i="21"/>
  <c r="AD68" i="21"/>
  <c r="X68" i="21"/>
  <c r="W68" i="21"/>
  <c r="C68" i="21"/>
  <c r="D68" i="21" s="1"/>
  <c r="BX67" i="21"/>
  <c r="BW67" i="21"/>
  <c r="BQ67" i="21"/>
  <c r="BM67" i="21"/>
  <c r="BL67" i="21"/>
  <c r="BK67" i="21"/>
  <c r="BJ67" i="21"/>
  <c r="BI67" i="21"/>
  <c r="BH67" i="21"/>
  <c r="BG67" i="21"/>
  <c r="AW67" i="21"/>
  <c r="AV67" i="21"/>
  <c r="AU67" i="21"/>
  <c r="AS67" i="21"/>
  <c r="BB67" i="21" s="1"/>
  <c r="AR67" i="21"/>
  <c r="AE67" i="21"/>
  <c r="AD67" i="21"/>
  <c r="AA67" i="21"/>
  <c r="Z67" i="21"/>
  <c r="X67" i="21"/>
  <c r="W67" i="21"/>
  <c r="AT67" i="21" s="1"/>
  <c r="C67" i="21"/>
  <c r="D67" i="21" s="1"/>
  <c r="BV67" i="21" s="1"/>
  <c r="BX66" i="21"/>
  <c r="BW66" i="21"/>
  <c r="BQ66" i="21"/>
  <c r="BM66" i="21"/>
  <c r="BL66" i="21"/>
  <c r="BK66" i="21"/>
  <c r="BJ66" i="21"/>
  <c r="BI66" i="21"/>
  <c r="BH66" i="21"/>
  <c r="BG66" i="21"/>
  <c r="AW66" i="21"/>
  <c r="AV66" i="21"/>
  <c r="AU66" i="21"/>
  <c r="AS66" i="21"/>
  <c r="AR66" i="21"/>
  <c r="AE66" i="21"/>
  <c r="AD66" i="21"/>
  <c r="AC66" i="21"/>
  <c r="Z66" i="21"/>
  <c r="X66" i="21"/>
  <c r="W66" i="21"/>
  <c r="AA66" i="21" s="1"/>
  <c r="C66" i="21"/>
  <c r="D66" i="21" s="1"/>
  <c r="BV66" i="21" s="1"/>
  <c r="BX65" i="21"/>
  <c r="BW65" i="21"/>
  <c r="BQ65" i="21"/>
  <c r="BM65" i="21"/>
  <c r="BL65" i="21"/>
  <c r="BK65" i="21"/>
  <c r="BJ65" i="21"/>
  <c r="BI65" i="21"/>
  <c r="AW65" i="21" s="1"/>
  <c r="BH65" i="21"/>
  <c r="BG65" i="21"/>
  <c r="BA65" i="21"/>
  <c r="AS65" i="21"/>
  <c r="AR65" i="21"/>
  <c r="BB65" i="21" s="1"/>
  <c r="AE65" i="21"/>
  <c r="AD65" i="21"/>
  <c r="X65" i="21"/>
  <c r="W65" i="21"/>
  <c r="D65" i="21"/>
  <c r="C65" i="21"/>
  <c r="BX64" i="21"/>
  <c r="BW64" i="21"/>
  <c r="BQ64" i="21"/>
  <c r="BM64" i="21"/>
  <c r="BL64" i="21"/>
  <c r="BK64" i="21"/>
  <c r="BJ64" i="21"/>
  <c r="BI64" i="21"/>
  <c r="BH64" i="21"/>
  <c r="BG64" i="21"/>
  <c r="BB64" i="21"/>
  <c r="AW64" i="21"/>
  <c r="AS64" i="21"/>
  <c r="AR64" i="21"/>
  <c r="BA64" i="21" s="1"/>
  <c r="AE64" i="21"/>
  <c r="AD64" i="21"/>
  <c r="Z64" i="21"/>
  <c r="X64" i="21"/>
  <c r="W64" i="21"/>
  <c r="AC64" i="21" s="1"/>
  <c r="D64" i="21"/>
  <c r="C64" i="21"/>
  <c r="BX63" i="21"/>
  <c r="BW63" i="21"/>
  <c r="BM63" i="21"/>
  <c r="BL63" i="21"/>
  <c r="BK63" i="21"/>
  <c r="BJ63" i="21"/>
  <c r="BI63" i="21"/>
  <c r="BH63" i="21"/>
  <c r="BG63" i="21"/>
  <c r="AW63" i="21"/>
  <c r="AV63" i="21"/>
  <c r="AU63" i="21"/>
  <c r="AS63" i="21"/>
  <c r="AR63" i="21"/>
  <c r="AE63" i="21"/>
  <c r="AD63" i="21"/>
  <c r="X63" i="21"/>
  <c r="W63" i="21"/>
  <c r="AT63" i="21" s="1"/>
  <c r="D63" i="21"/>
  <c r="C63" i="21"/>
  <c r="BX62" i="21"/>
  <c r="BW62" i="21"/>
  <c r="BQ62" i="21"/>
  <c r="BM62" i="21"/>
  <c r="BL62" i="21"/>
  <c r="BK62" i="21"/>
  <c r="BJ62" i="21"/>
  <c r="BI62" i="21"/>
  <c r="AW62" i="21" s="1"/>
  <c r="BH62" i="21"/>
  <c r="BG62" i="21"/>
  <c r="AS62" i="21"/>
  <c r="AR62" i="21"/>
  <c r="AE62" i="21"/>
  <c r="AD62" i="21"/>
  <c r="X62" i="21"/>
  <c r="W62" i="21"/>
  <c r="AV62" i="21" s="1"/>
  <c r="C62" i="21"/>
  <c r="D62" i="21" s="1"/>
  <c r="BX61" i="21"/>
  <c r="BW61" i="21"/>
  <c r="BM61" i="21"/>
  <c r="BL61" i="21"/>
  <c r="BK61" i="21"/>
  <c r="BJ61" i="21"/>
  <c r="BI61" i="21"/>
  <c r="BH61" i="21"/>
  <c r="BG61" i="21"/>
  <c r="AW61" i="21"/>
  <c r="AS61" i="21"/>
  <c r="AR61" i="21"/>
  <c r="AE61" i="21"/>
  <c r="AD61" i="21"/>
  <c r="X61" i="21"/>
  <c r="W61" i="21"/>
  <c r="C61" i="21"/>
  <c r="D61" i="21" s="1"/>
  <c r="BX60" i="21"/>
  <c r="BW60" i="21"/>
  <c r="BM60" i="21"/>
  <c r="BL60" i="21"/>
  <c r="BK60" i="21"/>
  <c r="BJ60" i="21"/>
  <c r="BI60" i="21"/>
  <c r="AW60" i="21" s="1"/>
  <c r="BH60" i="21"/>
  <c r="BG60" i="21"/>
  <c r="AS60" i="21"/>
  <c r="AR60" i="21"/>
  <c r="AE60" i="21"/>
  <c r="AD60" i="21"/>
  <c r="X60" i="21"/>
  <c r="W60" i="21"/>
  <c r="D60" i="21"/>
  <c r="C60" i="21"/>
  <c r="BX59" i="21"/>
  <c r="BW59" i="21"/>
  <c r="BQ59" i="21"/>
  <c r="BM59" i="21"/>
  <c r="BL59" i="21"/>
  <c r="BK59" i="21"/>
  <c r="BJ59" i="21"/>
  <c r="BI59" i="21"/>
  <c r="AW59" i="21" s="1"/>
  <c r="BH59" i="21"/>
  <c r="BG59" i="21"/>
  <c r="AU59" i="21"/>
  <c r="AT59" i="21"/>
  <c r="AS59" i="21"/>
  <c r="AR59" i="21"/>
  <c r="BA59" i="21" s="1"/>
  <c r="AE59" i="21"/>
  <c r="AD59" i="21"/>
  <c r="X59" i="21"/>
  <c r="W59" i="21"/>
  <c r="AV59" i="21" s="1"/>
  <c r="C59" i="21"/>
  <c r="D59" i="21" s="1"/>
  <c r="BV59" i="21" s="1"/>
  <c r="BX58" i="21"/>
  <c r="BW58" i="21"/>
  <c r="BM58" i="21"/>
  <c r="BL58" i="21"/>
  <c r="BK58" i="21"/>
  <c r="BJ58" i="21"/>
  <c r="BI58" i="21"/>
  <c r="AW58" i="21" s="1"/>
  <c r="BH58" i="21"/>
  <c r="BG58" i="21"/>
  <c r="AS58" i="21"/>
  <c r="AR58" i="21"/>
  <c r="AE58" i="21"/>
  <c r="AD58" i="21"/>
  <c r="X58" i="21"/>
  <c r="W58" i="21"/>
  <c r="AV58" i="21" s="1"/>
  <c r="C58" i="21"/>
  <c r="D58" i="21" s="1"/>
  <c r="BX57" i="21"/>
  <c r="BW57" i="21"/>
  <c r="BM57" i="21"/>
  <c r="BL57" i="21"/>
  <c r="BK57" i="21"/>
  <c r="BJ57" i="21"/>
  <c r="BI57" i="21"/>
  <c r="AW57" i="21" s="1"/>
  <c r="BH57" i="21"/>
  <c r="BG57" i="21"/>
  <c r="AS57" i="21"/>
  <c r="AR57" i="21"/>
  <c r="BA57" i="21" s="1"/>
  <c r="AE57" i="21"/>
  <c r="AD57" i="21"/>
  <c r="X57" i="21"/>
  <c r="W57" i="21"/>
  <c r="D57" i="21"/>
  <c r="C57" i="21"/>
  <c r="BX56" i="21"/>
  <c r="BW56" i="21"/>
  <c r="BM56" i="21"/>
  <c r="BL56" i="21"/>
  <c r="BK56" i="21"/>
  <c r="BJ56" i="21"/>
  <c r="BI56" i="21"/>
  <c r="BH56" i="21"/>
  <c r="BG56" i="21"/>
  <c r="AW56" i="21"/>
  <c r="AS56" i="21"/>
  <c r="AR56" i="21"/>
  <c r="AE56" i="21"/>
  <c r="AD56" i="21"/>
  <c r="X56" i="21"/>
  <c r="W56" i="21"/>
  <c r="C56" i="21"/>
  <c r="D56" i="21" s="1"/>
  <c r="BX55" i="21"/>
  <c r="BW55" i="21"/>
  <c r="BM55" i="21"/>
  <c r="BL55" i="21"/>
  <c r="BK55" i="21"/>
  <c r="BJ55" i="21"/>
  <c r="BI55" i="21"/>
  <c r="AW55" i="21" s="1"/>
  <c r="BH55" i="21"/>
  <c r="BG55" i="21"/>
  <c r="AS55" i="21"/>
  <c r="AR55" i="21"/>
  <c r="AE55" i="21"/>
  <c r="AD55" i="21"/>
  <c r="X55" i="21"/>
  <c r="W55" i="21"/>
  <c r="AV55" i="21" s="1"/>
  <c r="D55" i="21"/>
  <c r="C55" i="21"/>
  <c r="BX54" i="21"/>
  <c r="BW54" i="21"/>
  <c r="BM54" i="21"/>
  <c r="BL54" i="21"/>
  <c r="BK54" i="21"/>
  <c r="BJ54" i="21"/>
  <c r="BI54" i="21"/>
  <c r="AW54" i="21" s="1"/>
  <c r="BH54" i="21"/>
  <c r="BG54" i="21"/>
  <c r="AS54" i="21"/>
  <c r="AR54" i="21"/>
  <c r="AE54" i="21"/>
  <c r="AD54" i="21"/>
  <c r="X54" i="21"/>
  <c r="W54" i="21"/>
  <c r="AV54" i="21" s="1"/>
  <c r="C54" i="21"/>
  <c r="D54" i="21" s="1"/>
  <c r="BX53" i="21"/>
  <c r="BW53" i="21"/>
  <c r="BM53" i="21"/>
  <c r="BL53" i="21"/>
  <c r="BK53" i="21"/>
  <c r="BJ53" i="21"/>
  <c r="BI53" i="21"/>
  <c r="BH53" i="21"/>
  <c r="BG53" i="21"/>
  <c r="AW53" i="21"/>
  <c r="AS53" i="21"/>
  <c r="BA53" i="21" s="1"/>
  <c r="AR53" i="21"/>
  <c r="AE53" i="21"/>
  <c r="AD53" i="21"/>
  <c r="X53" i="21"/>
  <c r="W53" i="21"/>
  <c r="C53" i="21"/>
  <c r="D53" i="21" s="1"/>
  <c r="BX52" i="21"/>
  <c r="BW52" i="21"/>
  <c r="BM52" i="21"/>
  <c r="BL52" i="21"/>
  <c r="BK52" i="21"/>
  <c r="BJ52" i="21"/>
  <c r="BI52" i="21"/>
  <c r="AW52" i="21" s="1"/>
  <c r="BH52" i="21"/>
  <c r="BG52" i="21"/>
  <c r="AS52" i="21"/>
  <c r="AR52" i="21"/>
  <c r="AE52" i="21"/>
  <c r="AD52" i="21"/>
  <c r="X52" i="21"/>
  <c r="W52" i="21"/>
  <c r="D52" i="21"/>
  <c r="C52" i="21"/>
  <c r="BX51" i="21"/>
  <c r="BW51" i="21"/>
  <c r="BQ51" i="21"/>
  <c r="BM51" i="21"/>
  <c r="BL51" i="21"/>
  <c r="BK51" i="21"/>
  <c r="BJ51" i="21"/>
  <c r="BI51" i="21"/>
  <c r="AW51" i="21" s="1"/>
  <c r="BH51" i="21"/>
  <c r="BG51" i="21"/>
  <c r="AV51" i="21"/>
  <c r="AU51" i="21"/>
  <c r="AS51" i="21"/>
  <c r="AR51" i="21"/>
  <c r="AE51" i="21"/>
  <c r="AD51" i="21"/>
  <c r="X51" i="21"/>
  <c r="W51" i="21"/>
  <c r="AT51" i="21" s="1"/>
  <c r="C51" i="21"/>
  <c r="D51" i="21" s="1"/>
  <c r="BX50" i="21"/>
  <c r="BW50" i="21"/>
  <c r="BM50" i="21"/>
  <c r="BL50" i="21"/>
  <c r="BK50" i="21"/>
  <c r="BJ50" i="21"/>
  <c r="BI50" i="21"/>
  <c r="AW50" i="21" s="1"/>
  <c r="BH50" i="21"/>
  <c r="BG50" i="21"/>
  <c r="AS50" i="21"/>
  <c r="BB50" i="21" s="1"/>
  <c r="AR50" i="21"/>
  <c r="AE50" i="21"/>
  <c r="AD50" i="21"/>
  <c r="X50" i="21"/>
  <c r="W50" i="21"/>
  <c r="AV50" i="21" s="1"/>
  <c r="C50" i="21"/>
  <c r="D50" i="21" s="1"/>
  <c r="BX49" i="21"/>
  <c r="BW49" i="21"/>
  <c r="BM49" i="21"/>
  <c r="BL49" i="21"/>
  <c r="BK49" i="21"/>
  <c r="BJ49" i="21"/>
  <c r="BI49" i="21"/>
  <c r="AW49" i="21" s="1"/>
  <c r="BH49" i="21"/>
  <c r="BG49" i="21"/>
  <c r="AS49" i="21"/>
  <c r="AR49" i="21"/>
  <c r="BA49" i="21" s="1"/>
  <c r="AE49" i="21"/>
  <c r="AD49" i="21"/>
  <c r="X49" i="21"/>
  <c r="W49" i="21"/>
  <c r="C49" i="21"/>
  <c r="D49" i="21" s="1"/>
  <c r="BX48" i="21"/>
  <c r="BW48" i="21"/>
  <c r="BQ48" i="21"/>
  <c r="BM48" i="21"/>
  <c r="BL48" i="21"/>
  <c r="BK48" i="21"/>
  <c r="BJ48" i="21"/>
  <c r="BI48" i="21"/>
  <c r="AW48" i="21" s="1"/>
  <c r="BH48" i="21"/>
  <c r="BG48" i="21"/>
  <c r="AS48" i="21"/>
  <c r="AR48" i="21"/>
  <c r="AE48" i="21"/>
  <c r="AD48" i="21"/>
  <c r="X48" i="21"/>
  <c r="W48" i="21"/>
  <c r="C48" i="21"/>
  <c r="D48" i="21" s="1"/>
  <c r="BX47" i="21"/>
  <c r="BW47" i="21"/>
  <c r="BQ47" i="21"/>
  <c r="BM47" i="21"/>
  <c r="BL47" i="21"/>
  <c r="BK47" i="21"/>
  <c r="BJ47" i="21"/>
  <c r="BI47" i="21"/>
  <c r="BH47" i="21"/>
  <c r="BG47" i="21"/>
  <c r="AW47" i="21"/>
  <c r="AS47" i="21"/>
  <c r="AR47" i="21"/>
  <c r="BB47" i="21" s="1"/>
  <c r="AE47" i="21"/>
  <c r="AD47" i="21"/>
  <c r="X47" i="21"/>
  <c r="W47" i="21"/>
  <c r="AT47" i="21" s="1"/>
  <c r="C47" i="21"/>
  <c r="D47" i="21" s="1"/>
  <c r="BX46" i="21"/>
  <c r="BW46" i="21"/>
  <c r="BQ46" i="21"/>
  <c r="BM46" i="21"/>
  <c r="BL46" i="21"/>
  <c r="BK46" i="21"/>
  <c r="BJ46" i="21"/>
  <c r="BI46" i="21"/>
  <c r="AW46" i="21" s="1"/>
  <c r="BH46" i="21"/>
  <c r="BG46" i="21"/>
  <c r="AS46" i="21"/>
  <c r="AR46" i="21"/>
  <c r="AE46" i="21"/>
  <c r="AD46" i="21"/>
  <c r="X46" i="21"/>
  <c r="W46" i="21"/>
  <c r="AU46" i="21" s="1"/>
  <c r="D46" i="21"/>
  <c r="C46" i="21"/>
  <c r="BX45" i="21"/>
  <c r="BW45" i="21"/>
  <c r="BM45" i="21"/>
  <c r="BL45" i="21"/>
  <c r="BK45" i="21"/>
  <c r="BJ45" i="21"/>
  <c r="BI45" i="21"/>
  <c r="AW45" i="21" s="1"/>
  <c r="BH45" i="21"/>
  <c r="BG45" i="21"/>
  <c r="AS45" i="21"/>
  <c r="AR45" i="21"/>
  <c r="BA45" i="21" s="1"/>
  <c r="AE45" i="21"/>
  <c r="AD45" i="21"/>
  <c r="X45" i="21"/>
  <c r="W45" i="21"/>
  <c r="AV45" i="21" s="1"/>
  <c r="D45" i="21"/>
  <c r="C45" i="21"/>
  <c r="BX44" i="21"/>
  <c r="BW44" i="21"/>
  <c r="BM44" i="21"/>
  <c r="BL44" i="21"/>
  <c r="BK44" i="21"/>
  <c r="BJ44" i="21"/>
  <c r="BI44" i="21"/>
  <c r="AW44" i="21" s="1"/>
  <c r="BH44" i="21"/>
  <c r="BG44" i="21"/>
  <c r="AS44" i="21"/>
  <c r="AR44" i="21"/>
  <c r="BA44" i="21" s="1"/>
  <c r="AE44" i="21"/>
  <c r="AD44" i="21"/>
  <c r="X44" i="21"/>
  <c r="W44" i="21"/>
  <c r="AU44" i="21" s="1"/>
  <c r="C44" i="21"/>
  <c r="D44" i="21" s="1"/>
  <c r="BX43" i="21"/>
  <c r="BW43" i="21"/>
  <c r="BM43" i="21"/>
  <c r="BL43" i="21"/>
  <c r="BK43" i="21"/>
  <c r="BJ43" i="21"/>
  <c r="BI43" i="21"/>
  <c r="AW43" i="21" s="1"/>
  <c r="BH43" i="21"/>
  <c r="BG43" i="21"/>
  <c r="AS43" i="21"/>
  <c r="AR43" i="21"/>
  <c r="AE43" i="21"/>
  <c r="AD43" i="21"/>
  <c r="X43" i="21"/>
  <c r="W43" i="21"/>
  <c r="AU43" i="21" s="1"/>
  <c r="C43" i="21"/>
  <c r="D43" i="21" s="1"/>
  <c r="BX42" i="21"/>
  <c r="BW42" i="21"/>
  <c r="BM42" i="21"/>
  <c r="BL42" i="21"/>
  <c r="BK42" i="21"/>
  <c r="BJ42" i="21"/>
  <c r="BI42" i="21"/>
  <c r="AW42" i="21" s="1"/>
  <c r="BH42" i="21"/>
  <c r="BG42" i="21"/>
  <c r="AS42" i="21"/>
  <c r="AR42" i="21"/>
  <c r="BA42" i="21" s="1"/>
  <c r="AE42" i="21"/>
  <c r="AD42" i="21"/>
  <c r="X42" i="21"/>
  <c r="W42" i="21"/>
  <c r="AU42" i="21" s="1"/>
  <c r="C42" i="21"/>
  <c r="D42" i="21" s="1"/>
  <c r="BX41" i="21"/>
  <c r="BW41" i="21"/>
  <c r="BM41" i="21"/>
  <c r="BL41" i="21"/>
  <c r="BK41" i="21"/>
  <c r="BJ41" i="21"/>
  <c r="BI41" i="21"/>
  <c r="AW41" i="21" s="1"/>
  <c r="BH41" i="21"/>
  <c r="BG41" i="21"/>
  <c r="AS41" i="21"/>
  <c r="AR41" i="21"/>
  <c r="AE41" i="21"/>
  <c r="AD41" i="21"/>
  <c r="X41" i="21"/>
  <c r="W41" i="21"/>
  <c r="D41" i="21"/>
  <c r="C41" i="21"/>
  <c r="BX40" i="21"/>
  <c r="BW40" i="21"/>
  <c r="BM40" i="21"/>
  <c r="BL40" i="21"/>
  <c r="BK40" i="21"/>
  <c r="BJ40" i="21"/>
  <c r="BI40" i="21"/>
  <c r="AW40" i="21" s="1"/>
  <c r="BH40" i="21"/>
  <c r="BG40" i="21"/>
  <c r="AS40" i="21"/>
  <c r="AR40" i="21"/>
  <c r="AE40" i="21"/>
  <c r="AD40" i="21"/>
  <c r="X40" i="21"/>
  <c r="W40" i="21"/>
  <c r="AV40" i="21" s="1"/>
  <c r="D40" i="21"/>
  <c r="C40" i="21"/>
  <c r="BX39" i="21"/>
  <c r="BW39" i="21"/>
  <c r="BM39" i="21"/>
  <c r="BL39" i="21"/>
  <c r="BK39" i="21"/>
  <c r="BJ39" i="21"/>
  <c r="BI39" i="21"/>
  <c r="AW39" i="21" s="1"/>
  <c r="BH39" i="21"/>
  <c r="BG39" i="21"/>
  <c r="AS39" i="21"/>
  <c r="BA39" i="21" s="1"/>
  <c r="AR39" i="21"/>
  <c r="AE39" i="21"/>
  <c r="AD39" i="21"/>
  <c r="X39" i="21"/>
  <c r="W39" i="21"/>
  <c r="AT39" i="21" s="1"/>
  <c r="C39" i="21"/>
  <c r="D39" i="21" s="1"/>
  <c r="BX38" i="21"/>
  <c r="BW38" i="21"/>
  <c r="BM38" i="21"/>
  <c r="BL38" i="21"/>
  <c r="BK38" i="21"/>
  <c r="BJ38" i="21"/>
  <c r="BI38" i="21"/>
  <c r="AW38" i="21" s="1"/>
  <c r="BH38" i="21"/>
  <c r="BG38" i="21"/>
  <c r="AV38" i="21"/>
  <c r="AS38" i="21"/>
  <c r="AR38" i="21"/>
  <c r="BA38" i="21" s="1"/>
  <c r="AE38" i="21"/>
  <c r="AD38" i="21"/>
  <c r="X38" i="21"/>
  <c r="W38" i="21"/>
  <c r="AT38" i="21" s="1"/>
  <c r="D38" i="21"/>
  <c r="C38" i="21"/>
  <c r="BX37" i="21"/>
  <c r="BW37" i="21"/>
  <c r="BM37" i="21"/>
  <c r="BL37" i="21"/>
  <c r="BK37" i="21"/>
  <c r="BJ37" i="21"/>
  <c r="BI37" i="21"/>
  <c r="AW37" i="21" s="1"/>
  <c r="BH37" i="21"/>
  <c r="BG37" i="21"/>
  <c r="AS37" i="21"/>
  <c r="AR37" i="21"/>
  <c r="AE37" i="21"/>
  <c r="AD37" i="21"/>
  <c r="X37" i="21"/>
  <c r="W37" i="21"/>
  <c r="AT37" i="21" s="1"/>
  <c r="C37" i="21"/>
  <c r="D37" i="21" s="1"/>
  <c r="BX36" i="21"/>
  <c r="BW36" i="21"/>
  <c r="BM36" i="21"/>
  <c r="BL36" i="21"/>
  <c r="BK36" i="21"/>
  <c r="BJ36" i="21"/>
  <c r="BI36" i="21"/>
  <c r="AW36" i="21" s="1"/>
  <c r="BH36" i="21"/>
  <c r="BG36" i="21"/>
  <c r="BB36" i="21"/>
  <c r="AS36" i="21"/>
  <c r="AR36" i="21"/>
  <c r="AE36" i="21"/>
  <c r="AD36" i="21"/>
  <c r="X36" i="21"/>
  <c r="W36" i="21"/>
  <c r="AT36" i="21" s="1"/>
  <c r="C36" i="21"/>
  <c r="D36" i="21" s="1"/>
  <c r="BX35" i="21"/>
  <c r="BW35" i="21"/>
  <c r="BM35" i="21"/>
  <c r="BL35" i="21"/>
  <c r="BK35" i="21"/>
  <c r="BJ35" i="21"/>
  <c r="BI35" i="21"/>
  <c r="AW35" i="21" s="1"/>
  <c r="BH35" i="21"/>
  <c r="BG35" i="21"/>
  <c r="AS35" i="21"/>
  <c r="AR35" i="21"/>
  <c r="AE35" i="21"/>
  <c r="AD35" i="21"/>
  <c r="X35" i="21"/>
  <c r="W35" i="21"/>
  <c r="AU35" i="21" s="1"/>
  <c r="C35" i="21"/>
  <c r="D35" i="21" s="1"/>
  <c r="BX34" i="21"/>
  <c r="BW34" i="21"/>
  <c r="BM34" i="21"/>
  <c r="BL34" i="21"/>
  <c r="BK34" i="21"/>
  <c r="BJ34" i="21"/>
  <c r="BI34" i="21"/>
  <c r="AW34" i="21" s="1"/>
  <c r="BH34" i="21"/>
  <c r="BG34" i="21"/>
  <c r="AS34" i="21"/>
  <c r="AR34" i="21"/>
  <c r="AE34" i="21"/>
  <c r="AD34" i="21"/>
  <c r="X34" i="21"/>
  <c r="W34" i="21"/>
  <c r="AT34" i="21" s="1"/>
  <c r="C34" i="21"/>
  <c r="D34" i="21" s="1"/>
  <c r="BX33" i="21"/>
  <c r="BW33" i="21"/>
  <c r="BM33" i="21"/>
  <c r="BL33" i="21"/>
  <c r="BK33" i="21"/>
  <c r="BJ33" i="21"/>
  <c r="BI33" i="21"/>
  <c r="AW33" i="21" s="1"/>
  <c r="BH33" i="21"/>
  <c r="BG33" i="21"/>
  <c r="BB33" i="21"/>
  <c r="AS33" i="21"/>
  <c r="AR33" i="21"/>
  <c r="BA33" i="21" s="1"/>
  <c r="AE33" i="21"/>
  <c r="AD33" i="21"/>
  <c r="X33" i="21"/>
  <c r="W33" i="21"/>
  <c r="AV33" i="21" s="1"/>
  <c r="C33" i="21"/>
  <c r="D33" i="21" s="1"/>
  <c r="BX32" i="21"/>
  <c r="BW32" i="21"/>
  <c r="BM32" i="21"/>
  <c r="BL32" i="21"/>
  <c r="BK32" i="21"/>
  <c r="BJ32" i="21"/>
  <c r="BI32" i="21"/>
  <c r="AW32" i="21" s="1"/>
  <c r="BH32" i="21"/>
  <c r="BG32" i="21"/>
  <c r="AS32" i="21"/>
  <c r="AR32" i="21"/>
  <c r="BB32" i="21" s="1"/>
  <c r="AE32" i="21"/>
  <c r="AD32" i="21"/>
  <c r="X32" i="21"/>
  <c r="W32" i="21"/>
  <c r="AV32" i="21" s="1"/>
  <c r="C32" i="21"/>
  <c r="D32" i="21" s="1"/>
  <c r="BX31" i="21"/>
  <c r="BW31" i="21"/>
  <c r="BM31" i="21"/>
  <c r="BL31" i="21"/>
  <c r="BK31" i="21"/>
  <c r="BJ31" i="21"/>
  <c r="BI31" i="21"/>
  <c r="BH31" i="21"/>
  <c r="BG31" i="21"/>
  <c r="AW31" i="21"/>
  <c r="AU31" i="21"/>
  <c r="AS31" i="21"/>
  <c r="AR31" i="21"/>
  <c r="BB31" i="21" s="1"/>
  <c r="AE31" i="21"/>
  <c r="AD31" i="21"/>
  <c r="X31" i="21"/>
  <c r="W31" i="21"/>
  <c r="AV31" i="21" s="1"/>
  <c r="C31" i="21"/>
  <c r="D31" i="21" s="1"/>
  <c r="BV31" i="21" s="1"/>
  <c r="BQ31" i="21" s="1"/>
  <c r="BX30" i="21"/>
  <c r="BW30" i="21"/>
  <c r="BM30" i="21"/>
  <c r="BL30" i="21"/>
  <c r="BK30" i="21"/>
  <c r="BJ30" i="21"/>
  <c r="BI30" i="21"/>
  <c r="AW30" i="21" s="1"/>
  <c r="BH30" i="21"/>
  <c r="BG30" i="21"/>
  <c r="AS30" i="21"/>
  <c r="AR30" i="21"/>
  <c r="AE30" i="21"/>
  <c r="AD30" i="21"/>
  <c r="X30" i="21"/>
  <c r="W30" i="21"/>
  <c r="AV30" i="21" s="1"/>
  <c r="C30" i="21"/>
  <c r="D30" i="21" s="1"/>
  <c r="BX29" i="21"/>
  <c r="BW29" i="21"/>
  <c r="BM29" i="21"/>
  <c r="BL29" i="21"/>
  <c r="BK29" i="21"/>
  <c r="BJ29" i="21"/>
  <c r="BO29" i="21" s="1"/>
  <c r="AX29" i="21" s="1"/>
  <c r="BI29" i="21"/>
  <c r="AW29" i="21" s="1"/>
  <c r="BH29" i="21"/>
  <c r="BG29" i="21"/>
  <c r="AS29" i="21"/>
  <c r="BA29" i="21" s="1"/>
  <c r="AR29" i="21"/>
  <c r="AE29" i="21"/>
  <c r="AD29" i="21"/>
  <c r="X29" i="21"/>
  <c r="W29" i="21"/>
  <c r="AV29" i="21" s="1"/>
  <c r="C29" i="21"/>
  <c r="D29" i="21" s="1"/>
  <c r="BX28" i="21"/>
  <c r="BW28" i="21"/>
  <c r="BM28" i="21"/>
  <c r="BL28" i="21"/>
  <c r="BK28" i="21"/>
  <c r="BJ28" i="21"/>
  <c r="BI28" i="21"/>
  <c r="AW28" i="21" s="1"/>
  <c r="BH28" i="21"/>
  <c r="BG28" i="21"/>
  <c r="AS28" i="21"/>
  <c r="AR28" i="21"/>
  <c r="AE28" i="21"/>
  <c r="AD28" i="21"/>
  <c r="X28" i="21"/>
  <c r="W28" i="21"/>
  <c r="AV28" i="21" s="1"/>
  <c r="C28" i="21"/>
  <c r="D28" i="21" s="1"/>
  <c r="BX27" i="21"/>
  <c r="BW27" i="21"/>
  <c r="BM27" i="21"/>
  <c r="BL27" i="21"/>
  <c r="BK27" i="21"/>
  <c r="BJ27" i="21"/>
  <c r="BI27" i="21"/>
  <c r="AW27" i="21" s="1"/>
  <c r="BH27" i="21"/>
  <c r="BG27" i="21"/>
  <c r="AV27" i="21"/>
  <c r="AS27" i="21"/>
  <c r="AR27" i="21"/>
  <c r="AE27" i="21"/>
  <c r="AD27" i="21"/>
  <c r="X27" i="21"/>
  <c r="W27" i="21"/>
  <c r="AU27" i="21" s="1"/>
  <c r="C27" i="21"/>
  <c r="D27" i="21" s="1"/>
  <c r="BX26" i="21"/>
  <c r="BW26" i="21"/>
  <c r="BQ26" i="21"/>
  <c r="BM26" i="21"/>
  <c r="BL26" i="21"/>
  <c r="BK26" i="21"/>
  <c r="BJ26" i="21"/>
  <c r="BI26" i="21"/>
  <c r="AW26" i="21" s="1"/>
  <c r="BH26" i="21"/>
  <c r="BG26" i="21"/>
  <c r="AS26" i="21"/>
  <c r="BA26" i="21" s="1"/>
  <c r="AR26" i="21"/>
  <c r="AE26" i="21"/>
  <c r="AD26" i="21"/>
  <c r="X26" i="21"/>
  <c r="W26" i="21"/>
  <c r="AT26" i="21" s="1"/>
  <c r="D26" i="21"/>
  <c r="C26" i="21"/>
  <c r="BX25" i="21"/>
  <c r="BW25" i="21"/>
  <c r="BQ25" i="21"/>
  <c r="BM25" i="21"/>
  <c r="BL25" i="21"/>
  <c r="BK25" i="21"/>
  <c r="BI25" i="21"/>
  <c r="BH25" i="21"/>
  <c r="BG25" i="21"/>
  <c r="AW25" i="21"/>
  <c r="AS25" i="21"/>
  <c r="BA25" i="21" s="1"/>
  <c r="AR25" i="21"/>
  <c r="AE25" i="21"/>
  <c r="AD25" i="21"/>
  <c r="X25" i="21"/>
  <c r="W25" i="21"/>
  <c r="AV25" i="21" s="1"/>
  <c r="C25" i="21"/>
  <c r="D25" i="21" s="1"/>
  <c r="BX24" i="21"/>
  <c r="BW24" i="21"/>
  <c r="BM24" i="21"/>
  <c r="BL24" i="21"/>
  <c r="BK24" i="21"/>
  <c r="BI24" i="21"/>
  <c r="AW24" i="21" s="1"/>
  <c r="BH24" i="21"/>
  <c r="BG24" i="21"/>
  <c r="AS24" i="21"/>
  <c r="AR24" i="21"/>
  <c r="AE24" i="21"/>
  <c r="AD24" i="21"/>
  <c r="X24" i="21"/>
  <c r="W24" i="21"/>
  <c r="AU24" i="21" s="1"/>
  <c r="C24" i="21"/>
  <c r="D24" i="21" s="1"/>
  <c r="BX23" i="21"/>
  <c r="BW23" i="21"/>
  <c r="BM23" i="21"/>
  <c r="BL23" i="21"/>
  <c r="BK23" i="21"/>
  <c r="BI23" i="21"/>
  <c r="AW23" i="21" s="1"/>
  <c r="BH23" i="21"/>
  <c r="BG23" i="21"/>
  <c r="AS23" i="21"/>
  <c r="AR23" i="21"/>
  <c r="AE23" i="21"/>
  <c r="AD23" i="21"/>
  <c r="X23" i="21"/>
  <c r="W23" i="21"/>
  <c r="C23" i="21"/>
  <c r="D23" i="21" s="1"/>
  <c r="BX22" i="21"/>
  <c r="BW22" i="21"/>
  <c r="BM22" i="21"/>
  <c r="BL22" i="21"/>
  <c r="BK22" i="21"/>
  <c r="BI22" i="21"/>
  <c r="AW22" i="21" s="1"/>
  <c r="BH22" i="21"/>
  <c r="BG22" i="21"/>
  <c r="AS22" i="21"/>
  <c r="AR22" i="21"/>
  <c r="AE22" i="21"/>
  <c r="AD22" i="21"/>
  <c r="X22" i="21"/>
  <c r="W22" i="21"/>
  <c r="AT22" i="21" s="1"/>
  <c r="C22" i="21"/>
  <c r="D22" i="21" s="1"/>
  <c r="BX21" i="21"/>
  <c r="BW21" i="21"/>
  <c r="BM21" i="21"/>
  <c r="BL21" i="21"/>
  <c r="BK21" i="21"/>
  <c r="BJ21" i="21"/>
  <c r="BI21" i="21"/>
  <c r="BH21" i="21"/>
  <c r="BG21" i="21"/>
  <c r="AW21" i="21"/>
  <c r="AV21" i="21"/>
  <c r="AS21" i="21"/>
  <c r="AR21" i="21"/>
  <c r="AE21" i="21"/>
  <c r="AD21" i="21"/>
  <c r="X21" i="21"/>
  <c r="W21" i="21"/>
  <c r="AU21" i="21" s="1"/>
  <c r="C21" i="21"/>
  <c r="D21" i="21" s="1"/>
  <c r="BX20" i="21"/>
  <c r="BW20" i="21"/>
  <c r="BM20" i="21"/>
  <c r="BL20" i="21"/>
  <c r="BK20" i="21"/>
  <c r="BJ20" i="21"/>
  <c r="BI20" i="21"/>
  <c r="AW20" i="21" s="1"/>
  <c r="BH20" i="21"/>
  <c r="BG20" i="21"/>
  <c r="AS20" i="21"/>
  <c r="AR20" i="21"/>
  <c r="BB20" i="21" s="1"/>
  <c r="AE20" i="21"/>
  <c r="AD20" i="21"/>
  <c r="X20" i="21"/>
  <c r="W20" i="21"/>
  <c r="AT20" i="21" s="1"/>
  <c r="D20" i="21"/>
  <c r="C20" i="21"/>
  <c r="BX19" i="21"/>
  <c r="BW19" i="21"/>
  <c r="BM19" i="21"/>
  <c r="BL19" i="21"/>
  <c r="BK19" i="21"/>
  <c r="BJ19" i="21"/>
  <c r="BI19" i="21"/>
  <c r="AW19" i="21" s="1"/>
  <c r="BH19" i="21"/>
  <c r="BG19" i="21"/>
  <c r="AS19" i="21"/>
  <c r="AR19" i="21"/>
  <c r="BA19" i="21" s="1"/>
  <c r="AE19" i="21"/>
  <c r="AD19" i="21"/>
  <c r="X19" i="21"/>
  <c r="W19" i="21"/>
  <c r="AU19" i="21" s="1"/>
  <c r="D19" i="21"/>
  <c r="C19" i="21"/>
  <c r="BX18" i="21"/>
  <c r="BW18" i="21"/>
  <c r="BM18" i="21"/>
  <c r="BL18" i="21"/>
  <c r="BK18" i="21"/>
  <c r="BJ18" i="21"/>
  <c r="BI18" i="21"/>
  <c r="AW18" i="21" s="1"/>
  <c r="BH18" i="21"/>
  <c r="BG18" i="21"/>
  <c r="AS18" i="21"/>
  <c r="AR18" i="21"/>
  <c r="AE18" i="21"/>
  <c r="AD18" i="21"/>
  <c r="X18" i="21"/>
  <c r="W18" i="21"/>
  <c r="AT18" i="21" s="1"/>
  <c r="C18" i="21"/>
  <c r="D18" i="21" s="1"/>
  <c r="BX17" i="21"/>
  <c r="BW17" i="21"/>
  <c r="BQ17" i="21"/>
  <c r="BM17" i="21"/>
  <c r="BL17" i="21"/>
  <c r="BK17" i="21"/>
  <c r="BJ17" i="21"/>
  <c r="BI17" i="21"/>
  <c r="BH17" i="21"/>
  <c r="BG17" i="21"/>
  <c r="AW17" i="21"/>
  <c r="AS17" i="21"/>
  <c r="AR17" i="21"/>
  <c r="BA17" i="21" s="1"/>
  <c r="AE17" i="21"/>
  <c r="AD17" i="21"/>
  <c r="X17" i="21"/>
  <c r="W17" i="21"/>
  <c r="AV17" i="21" s="1"/>
  <c r="C17" i="21"/>
  <c r="D17" i="21" s="1"/>
  <c r="BX16" i="21"/>
  <c r="BW16" i="21"/>
  <c r="BT16" i="21"/>
  <c r="BM16" i="21"/>
  <c r="BL16" i="21"/>
  <c r="BK16" i="21"/>
  <c r="BJ16" i="21"/>
  <c r="BI16" i="21"/>
  <c r="AW16" i="21" s="1"/>
  <c r="BH16" i="21"/>
  <c r="BG16" i="21"/>
  <c r="AS16" i="21"/>
  <c r="AR16" i="21"/>
  <c r="AE16" i="21"/>
  <c r="AD16" i="21"/>
  <c r="X16" i="21"/>
  <c r="W16" i="21"/>
  <c r="AT16" i="21" s="1"/>
  <c r="D16" i="21"/>
  <c r="G14" i="21"/>
  <c r="AG10" i="21"/>
  <c r="AJ10" i="21" s="1"/>
  <c r="AJ40" i="21" s="1"/>
  <c r="AC6" i="21"/>
  <c r="AN13" i="21" s="1"/>
  <c r="BV68" i="21" l="1"/>
  <c r="AT24" i="21"/>
  <c r="AT25" i="21"/>
  <c r="AU25" i="21"/>
  <c r="AU20" i="21"/>
  <c r="AV24" i="21"/>
  <c r="BA28" i="21"/>
  <c r="AA64" i="21"/>
  <c r="AH64" i="21" s="1"/>
  <c r="AC67" i="21"/>
  <c r="AI67" i="21" s="1"/>
  <c r="Z68" i="21"/>
  <c r="AG68" i="21" s="1"/>
  <c r="BB16" i="21"/>
  <c r="AU22" i="21"/>
  <c r="AT32" i="21"/>
  <c r="BO48" i="21"/>
  <c r="AX48" i="21" s="1"/>
  <c r="BB54" i="21"/>
  <c r="AA68" i="21"/>
  <c r="AH68" i="21" s="1"/>
  <c r="BB21" i="21"/>
  <c r="AV22" i="21"/>
  <c r="AU26" i="21"/>
  <c r="AU32" i="21"/>
  <c r="AV35" i="21"/>
  <c r="AT54" i="21"/>
  <c r="BB66" i="21"/>
  <c r="AC68" i="21"/>
  <c r="AI68" i="21" s="1"/>
  <c r="BO67" i="21"/>
  <c r="AX67" i="21" s="1"/>
  <c r="BB23" i="21"/>
  <c r="BA30" i="21"/>
  <c r="BV54" i="21"/>
  <c r="BQ54" i="21" s="1"/>
  <c r="BA60" i="21"/>
  <c r="BA63" i="21"/>
  <c r="AT66" i="21"/>
  <c r="BA67" i="21"/>
  <c r="AT21" i="21"/>
  <c r="AT43" i="21"/>
  <c r="AT50" i="21"/>
  <c r="BB17" i="21"/>
  <c r="BC17" i="21" s="1"/>
  <c r="BV22" i="21"/>
  <c r="BQ22" i="21" s="1"/>
  <c r="BA24" i="21"/>
  <c r="AT46" i="21"/>
  <c r="BB48" i="21"/>
  <c r="BA51" i="21"/>
  <c r="BD51" i="21" s="1"/>
  <c r="BB61" i="21"/>
  <c r="BV64" i="21"/>
  <c r="BA68" i="21"/>
  <c r="BC68" i="21" s="1"/>
  <c r="BA18" i="21"/>
  <c r="BO55" i="21"/>
  <c r="AX55" i="21" s="1"/>
  <c r="BO26" i="21"/>
  <c r="AX26" i="21" s="1"/>
  <c r="BO25" i="21"/>
  <c r="AX25" i="21" s="1"/>
  <c r="BO66" i="21"/>
  <c r="AX66" i="21" s="1"/>
  <c r="BO68" i="21"/>
  <c r="AX68" i="21" s="1"/>
  <c r="BV23" i="21"/>
  <c r="BV26" i="21"/>
  <c r="BO27" i="21"/>
  <c r="AX27" i="21" s="1"/>
  <c r="BO64" i="21"/>
  <c r="AX64" i="21" s="1"/>
  <c r="BV21" i="21"/>
  <c r="BQ21" i="21" s="1"/>
  <c r="BV25" i="21"/>
  <c r="BV38" i="21"/>
  <c r="BQ38" i="21" s="1"/>
  <c r="BV42" i="21"/>
  <c r="BQ42" i="21" s="1"/>
  <c r="BO63" i="21"/>
  <c r="AX63" i="21" s="1"/>
  <c r="BO16" i="21"/>
  <c r="AX16" i="21" s="1"/>
  <c r="BO44" i="21"/>
  <c r="AX44" i="21" s="1"/>
  <c r="BO51" i="21"/>
  <c r="AX51" i="21" s="1"/>
  <c r="BO56" i="21"/>
  <c r="AX56" i="21" s="1"/>
  <c r="BO59" i="21"/>
  <c r="AX59" i="21" s="1"/>
  <c r="BO62" i="21"/>
  <c r="AX62" i="21" s="1"/>
  <c r="BO28" i="21"/>
  <c r="AX28" i="21" s="1"/>
  <c r="BV43" i="21"/>
  <c r="BQ43" i="21" s="1"/>
  <c r="BV17" i="21"/>
  <c r="BV30" i="21"/>
  <c r="BQ30" i="21" s="1"/>
  <c r="BV33" i="21"/>
  <c r="BQ33" i="21" s="1"/>
  <c r="BO45" i="21"/>
  <c r="AX45" i="21" s="1"/>
  <c r="BO47" i="21"/>
  <c r="AX47" i="21" s="1"/>
  <c r="BV55" i="21"/>
  <c r="BQ55" i="21" s="1"/>
  <c r="AU16" i="21"/>
  <c r="AV16" i="21"/>
  <c r="BV32" i="21"/>
  <c r="BQ32" i="21" s="1"/>
  <c r="AU38" i="21"/>
  <c r="BB38" i="21" s="1"/>
  <c r="BD38" i="21" s="1"/>
  <c r="AV43" i="21"/>
  <c r="AV46" i="21"/>
  <c r="BO52" i="21"/>
  <c r="AX52" i="21" s="1"/>
  <c r="AU40" i="21"/>
  <c r="AT62" i="21"/>
  <c r="AU37" i="21"/>
  <c r="AU36" i="21"/>
  <c r="AV37" i="21"/>
  <c r="AT55" i="21"/>
  <c r="AT58" i="21"/>
  <c r="AU62" i="21"/>
  <c r="BO40" i="21"/>
  <c r="AX40" i="21" s="1"/>
  <c r="BV37" i="21"/>
  <c r="BQ37" i="21" s="1"/>
  <c r="AU30" i="21"/>
  <c r="BO34" i="21"/>
  <c r="AX34" i="21" s="1"/>
  <c r="AV36" i="21"/>
  <c r="AT42" i="21"/>
  <c r="BO46" i="21"/>
  <c r="AX46" i="21" s="1"/>
  <c r="BO50" i="21"/>
  <c r="AX50" i="21" s="1"/>
  <c r="AU55" i="21"/>
  <c r="AU58" i="21"/>
  <c r="BO31" i="21"/>
  <c r="AX31" i="21" s="1"/>
  <c r="BV34" i="21"/>
  <c r="BQ34" i="21" s="1"/>
  <c r="BO43" i="21"/>
  <c r="AX43" i="21" s="1"/>
  <c r="BO60" i="21"/>
  <c r="AX60" i="21" s="1"/>
  <c r="BO65" i="21"/>
  <c r="AX65" i="21" s="1"/>
  <c r="BV36" i="21"/>
  <c r="BQ36" i="21" s="1"/>
  <c r="BO33" i="21"/>
  <c r="AX33" i="21" s="1"/>
  <c r="AV42" i="21"/>
  <c r="BV47" i="21"/>
  <c r="BB62" i="21"/>
  <c r="BV46" i="21"/>
  <c r="AU50" i="21"/>
  <c r="AU54" i="21"/>
  <c r="BV51" i="21"/>
  <c r="BA61" i="21"/>
  <c r="BD61" i="21" s="1"/>
  <c r="BV63" i="21"/>
  <c r="BQ63" i="21" s="1"/>
  <c r="BA43" i="21"/>
  <c r="BA48" i="21"/>
  <c r="BD48" i="21" s="1"/>
  <c r="BV62" i="21"/>
  <c r="AU47" i="21"/>
  <c r="AV47" i="21"/>
  <c r="BB51" i="21"/>
  <c r="BB58" i="21"/>
  <c r="BB63" i="21"/>
  <c r="BA31" i="21"/>
  <c r="BC31" i="21" s="1"/>
  <c r="BB28" i="21"/>
  <c r="BD28" i="21" s="1"/>
  <c r="AT29" i="21"/>
  <c r="BD33" i="21"/>
  <c r="BV18" i="21"/>
  <c r="BQ18" i="21" s="1"/>
  <c r="AU23" i="21"/>
  <c r="BB24" i="21"/>
  <c r="BD24" i="21" s="1"/>
  <c r="AT28" i="21"/>
  <c r="AU29" i="21"/>
  <c r="BD29" i="21"/>
  <c r="AU18" i="21"/>
  <c r="BV20" i="21"/>
  <c r="BQ20" i="21" s="1"/>
  <c r="BB22" i="21"/>
  <c r="BV24" i="21"/>
  <c r="BQ24" i="21" s="1"/>
  <c r="AU28" i="21"/>
  <c r="BV28" i="21"/>
  <c r="BQ28" i="21" s="1"/>
  <c r="BP28" i="21" s="1"/>
  <c r="Z28" i="21" s="1"/>
  <c r="AG28" i="21" s="1"/>
  <c r="AU34" i="21"/>
  <c r="AV18" i="21"/>
  <c r="BA27" i="21"/>
  <c r="AT33" i="21"/>
  <c r="AV34" i="21"/>
  <c r="BV35" i="21"/>
  <c r="BQ35" i="21" s="1"/>
  <c r="AU33" i="21"/>
  <c r="BB25" i="21"/>
  <c r="BD25" i="21" s="1"/>
  <c r="BV29" i="21"/>
  <c r="BQ29" i="21" s="1"/>
  <c r="BP29" i="21" s="1"/>
  <c r="Z29" i="21" s="1"/>
  <c r="AG29" i="21" s="1"/>
  <c r="BA36" i="21"/>
  <c r="BD36" i="21" s="1"/>
  <c r="BA37" i="21"/>
  <c r="BB37" i="21"/>
  <c r="AV20" i="21"/>
  <c r="BA21" i="21"/>
  <c r="BB29" i="21"/>
  <c r="AT17" i="21"/>
  <c r="AU17" i="21"/>
  <c r="AJ19" i="21"/>
  <c r="AK26" i="21"/>
  <c r="AJ17" i="21"/>
  <c r="AJ16" i="21"/>
  <c r="AJ36" i="21"/>
  <c r="AJ29" i="21"/>
  <c r="AK30" i="21"/>
  <c r="AJ21" i="21"/>
  <c r="AJ20" i="21"/>
  <c r="AJ24" i="21"/>
  <c r="AJ25" i="21"/>
  <c r="AK27" i="21"/>
  <c r="AJ39" i="21"/>
  <c r="C69" i="21"/>
  <c r="BO17" i="21"/>
  <c r="AX17" i="21" s="1"/>
  <c r="BC67" i="21"/>
  <c r="BD67" i="21"/>
  <c r="D69" i="21"/>
  <c r="BA20" i="21"/>
  <c r="X69" i="21"/>
  <c r="BB34" i="21"/>
  <c r="BA34" i="21"/>
  <c r="BB35" i="21"/>
  <c r="BA35" i="21"/>
  <c r="BB26" i="21"/>
  <c r="BD26" i="21" s="1"/>
  <c r="BO39" i="21"/>
  <c r="AX39" i="21" s="1"/>
  <c r="BC21" i="21"/>
  <c r="BB18" i="21"/>
  <c r="BD18" i="21" s="1"/>
  <c r="BA22" i="21"/>
  <c r="BO22" i="21"/>
  <c r="AX22" i="21" s="1"/>
  <c r="BQ23" i="21"/>
  <c r="BA52" i="21"/>
  <c r="BB52" i="21"/>
  <c r="BP46" i="21"/>
  <c r="Z46" i="21" s="1"/>
  <c r="AG46" i="21" s="1"/>
  <c r="BD17" i="21"/>
  <c r="BA16" i="21"/>
  <c r="BO21" i="21"/>
  <c r="AX21" i="21" s="1"/>
  <c r="BV16" i="21"/>
  <c r="BQ16" i="21" s="1"/>
  <c r="BO24" i="21"/>
  <c r="AX24" i="21" s="1"/>
  <c r="BO18" i="21"/>
  <c r="BO19" i="21"/>
  <c r="AX19" i="21" s="1"/>
  <c r="BO20" i="21"/>
  <c r="AX20" i="21" s="1"/>
  <c r="BV48" i="21"/>
  <c r="AU48" i="21"/>
  <c r="AT48" i="21"/>
  <c r="BP55" i="21"/>
  <c r="Z55" i="21" s="1"/>
  <c r="AG55" i="21" s="1"/>
  <c r="AK17" i="21"/>
  <c r="AT19" i="21"/>
  <c r="BB19" i="21" s="1"/>
  <c r="AK21" i="21"/>
  <c r="AJ28" i="21"/>
  <c r="AJ30" i="21"/>
  <c r="BO35" i="21"/>
  <c r="AX35" i="21" s="1"/>
  <c r="AK41" i="21"/>
  <c r="AJ44" i="21"/>
  <c r="BV50" i="21"/>
  <c r="BQ50" i="21" s="1"/>
  <c r="AN66" i="21"/>
  <c r="AH66" i="21"/>
  <c r="AV39" i="21"/>
  <c r="AU39" i="21"/>
  <c r="BB39" i="21" s="1"/>
  <c r="AU49" i="21"/>
  <c r="BB49" i="21" s="1"/>
  <c r="AT49" i="21"/>
  <c r="BV49" i="21"/>
  <c r="BQ49" i="21" s="1"/>
  <c r="AV49" i="21"/>
  <c r="AJ62" i="21"/>
  <c r="AJ38" i="21"/>
  <c r="AJ18" i="21"/>
  <c r="AV19" i="21"/>
  <c r="AJ22" i="21"/>
  <c r="AJ23" i="21"/>
  <c r="BA23" i="21"/>
  <c r="AV26" i="21"/>
  <c r="BA32" i="21"/>
  <c r="BV56" i="21"/>
  <c r="BQ56" i="21" s="1"/>
  <c r="AV56" i="21"/>
  <c r="AU56" i="21"/>
  <c r="AT56" i="21"/>
  <c r="AJ37" i="21"/>
  <c r="AD69" i="21"/>
  <c r="AK18" i="21"/>
  <c r="AK22" i="21"/>
  <c r="AK23" i="21"/>
  <c r="BB30" i="21"/>
  <c r="BD30" i="21" s="1"/>
  <c r="AJ32" i="21"/>
  <c r="BO38" i="21"/>
  <c r="AX38" i="21" s="1"/>
  <c r="AV53" i="21"/>
  <c r="AU53" i="21"/>
  <c r="BB53" i="21" s="1"/>
  <c r="AT53" i="21"/>
  <c r="BV53" i="21"/>
  <c r="BQ53" i="21" s="1"/>
  <c r="AK68" i="21"/>
  <c r="AK64" i="21"/>
  <c r="AJ68" i="21"/>
  <c r="AJ64" i="21"/>
  <c r="AJ60" i="21"/>
  <c r="AJ56" i="21"/>
  <c r="AJ52" i="21"/>
  <c r="AI64" i="21"/>
  <c r="AK67" i="21"/>
  <c r="AK63" i="21"/>
  <c r="AK59" i="21"/>
  <c r="AK55" i="21"/>
  <c r="AK51" i="21"/>
  <c r="AK47" i="21"/>
  <c r="AK43" i="21"/>
  <c r="AJ67" i="21"/>
  <c r="AG64" i="21"/>
  <c r="AJ63" i="21"/>
  <c r="AJ59" i="21"/>
  <c r="AJ55" i="21"/>
  <c r="AJ51" i="21"/>
  <c r="AK66" i="21"/>
  <c r="AK62" i="21"/>
  <c r="AK58" i="21"/>
  <c r="AK54" i="21"/>
  <c r="AK50" i="21"/>
  <c r="AK46" i="21"/>
  <c r="AK42" i="21"/>
  <c r="AG67" i="21"/>
  <c r="AJ66" i="21"/>
  <c r="AI66" i="21"/>
  <c r="AK61" i="21"/>
  <c r="AK52" i="21"/>
  <c r="AJ46" i="21"/>
  <c r="AJ61" i="21"/>
  <c r="AK56" i="21"/>
  <c r="AJ45" i="21"/>
  <c r="AK36" i="21"/>
  <c r="AK32" i="21"/>
  <c r="AK28" i="21"/>
  <c r="AK24" i="21"/>
  <c r="AG66" i="21"/>
  <c r="AK53" i="21"/>
  <c r="AJ57" i="21"/>
  <c r="AJ49" i="21"/>
  <c r="AJ42" i="21"/>
  <c r="AK35" i="21"/>
  <c r="AK31" i="21"/>
  <c r="AK65" i="21"/>
  <c r="AK48" i="21"/>
  <c r="AK44" i="21"/>
  <c r="AJ35" i="21"/>
  <c r="AJ31" i="21"/>
  <c r="AJ65" i="21"/>
  <c r="AK60" i="21"/>
  <c r="AJ48" i="21"/>
  <c r="AJ50" i="21"/>
  <c r="AJ41" i="21"/>
  <c r="AK38" i="21"/>
  <c r="AK34" i="21"/>
  <c r="AJ58" i="21"/>
  <c r="AJ47" i="21"/>
  <c r="AK37" i="21"/>
  <c r="AK33" i="21"/>
  <c r="AK29" i="21"/>
  <c r="AK25" i="21"/>
  <c r="AE69" i="21"/>
  <c r="BV19" i="21"/>
  <c r="BQ19" i="21" s="1"/>
  <c r="AT23" i="21"/>
  <c r="AJ27" i="21"/>
  <c r="AT30" i="21"/>
  <c r="Z30" i="21"/>
  <c r="AG30" i="21" s="1"/>
  <c r="BO30" i="21"/>
  <c r="AX30" i="21" s="1"/>
  <c r="BO36" i="21"/>
  <c r="AX36" i="21" s="1"/>
  <c r="BV39" i="21"/>
  <c r="AK40" i="21"/>
  <c r="BO42" i="21"/>
  <c r="AX42" i="21" s="1"/>
  <c r="BA41" i="21"/>
  <c r="AK57" i="21"/>
  <c r="AK19" i="21"/>
  <c r="AJ26" i="21"/>
  <c r="AT27" i="21"/>
  <c r="BB27" i="21" s="1"/>
  <c r="AJ33" i="21"/>
  <c r="BO37" i="21"/>
  <c r="BA40" i="21"/>
  <c r="BB42" i="21"/>
  <c r="AK45" i="21"/>
  <c r="AK49" i="21"/>
  <c r="AJ54" i="21"/>
  <c r="BB55" i="21"/>
  <c r="AJ43" i="21"/>
  <c r="BV44" i="21"/>
  <c r="AT44" i="21"/>
  <c r="BB44" i="21" s="1"/>
  <c r="AV44" i="21"/>
  <c r="BQ44" i="21"/>
  <c r="AV48" i="21"/>
  <c r="AJ53" i="21"/>
  <c r="BA56" i="21"/>
  <c r="BB56" i="21"/>
  <c r="AN64" i="21"/>
  <c r="BP63" i="21"/>
  <c r="Z63" i="21" s="1"/>
  <c r="AG63" i="21" s="1"/>
  <c r="AJ34" i="21"/>
  <c r="AK39" i="21"/>
  <c r="W69" i="21"/>
  <c r="U78" i="21" s="1"/>
  <c r="AK16" i="21"/>
  <c r="AK20" i="21"/>
  <c r="AV23" i="21"/>
  <c r="BO23" i="21"/>
  <c r="AX23" i="21" s="1"/>
  <c r="BV27" i="21"/>
  <c r="BQ27" i="21" s="1"/>
  <c r="BO32" i="21"/>
  <c r="AX32" i="21" s="1"/>
  <c r="BB43" i="21"/>
  <c r="BA46" i="21"/>
  <c r="BB46" i="21"/>
  <c r="BP59" i="21"/>
  <c r="Z59" i="21" s="1"/>
  <c r="AG59" i="21" s="1"/>
  <c r="AT31" i="21"/>
  <c r="AT35" i="21"/>
  <c r="BV40" i="21"/>
  <c r="BQ40" i="21" s="1"/>
  <c r="AT40" i="21"/>
  <c r="BB40" i="21" s="1"/>
  <c r="AU45" i="21"/>
  <c r="BB45" i="21" s="1"/>
  <c r="AT45" i="21"/>
  <c r="BV45" i="21"/>
  <c r="BQ45" i="21" s="1"/>
  <c r="BA55" i="21"/>
  <c r="AV57" i="21"/>
  <c r="AU57" i="21"/>
  <c r="BB57" i="21" s="1"/>
  <c r="AT57" i="21"/>
  <c r="BQ57" i="21"/>
  <c r="BV57" i="21"/>
  <c r="BO58" i="21"/>
  <c r="AX58" i="21" s="1"/>
  <c r="AV65" i="21"/>
  <c r="AU65" i="21"/>
  <c r="AT65" i="21"/>
  <c r="AC65" i="21"/>
  <c r="AI65" i="21" s="1"/>
  <c r="AA65" i="21"/>
  <c r="Z65" i="21"/>
  <c r="AG65" i="21" s="1"/>
  <c r="BV65" i="21"/>
  <c r="BA47" i="21"/>
  <c r="BV52" i="21"/>
  <c r="BQ52" i="21" s="1"/>
  <c r="AV52" i="21"/>
  <c r="AU52" i="21"/>
  <c r="AT52" i="21"/>
  <c r="BO54" i="21"/>
  <c r="AX54" i="21" s="1"/>
  <c r="AV61" i="21"/>
  <c r="AU61" i="21"/>
  <c r="AT61" i="21"/>
  <c r="BV61" i="21"/>
  <c r="BQ61" i="21" s="1"/>
  <c r="BD64" i="21"/>
  <c r="Z34" i="21"/>
  <c r="AG34" i="21" s="1"/>
  <c r="BV58" i="21"/>
  <c r="BQ58" i="21" s="1"/>
  <c r="BD39" i="21"/>
  <c r="AU41" i="21"/>
  <c r="BB41" i="21" s="1"/>
  <c r="AT41" i="21"/>
  <c r="BV41" i="21"/>
  <c r="BQ41" i="21" s="1"/>
  <c r="BD63" i="21"/>
  <c r="BO41" i="21"/>
  <c r="AX41" i="21" s="1"/>
  <c r="BO57" i="21"/>
  <c r="AX57" i="21" s="1"/>
  <c r="BC64" i="21"/>
  <c r="AV41" i="21"/>
  <c r="BO49" i="21"/>
  <c r="AX49" i="21" s="1"/>
  <c r="BO53" i="21"/>
  <c r="AX53" i="21" s="1"/>
  <c r="BD53" i="21" s="1"/>
  <c r="BB59" i="21"/>
  <c r="BD59" i="21" s="1"/>
  <c r="BV60" i="21"/>
  <c r="BQ60" i="21" s="1"/>
  <c r="AV60" i="21"/>
  <c r="AU60" i="21"/>
  <c r="BB60" i="21" s="1"/>
  <c r="AT60" i="21"/>
  <c r="BP47" i="21"/>
  <c r="Z47" i="21" s="1"/>
  <c r="AG47" i="21" s="1"/>
  <c r="BO61" i="21"/>
  <c r="AX61" i="21" s="1"/>
  <c r="BP68" i="21"/>
  <c r="AT64" i="21"/>
  <c r="BC65" i="21"/>
  <c r="AH67" i="21"/>
  <c r="AT68" i="21"/>
  <c r="BA50" i="21"/>
  <c r="BA54" i="21"/>
  <c r="BA58" i="21"/>
  <c r="BA62" i="21"/>
  <c r="AU64" i="21"/>
  <c r="BD65" i="21"/>
  <c r="BA66" i="21"/>
  <c r="AU68" i="21"/>
  <c r="AV64" i="21"/>
  <c r="AV68" i="21"/>
  <c r="AN68" i="21" l="1"/>
  <c r="BD21" i="21"/>
  <c r="BE21" i="21" s="1"/>
  <c r="BF21" i="21" s="1"/>
  <c r="AN67" i="21"/>
  <c r="BP25" i="21"/>
  <c r="Z25" i="21" s="1"/>
  <c r="AG25" i="21" s="1"/>
  <c r="BP22" i="21"/>
  <c r="Z22" i="21" s="1"/>
  <c r="AG22" i="21" s="1"/>
  <c r="BP48" i="21"/>
  <c r="Z48" i="21" s="1"/>
  <c r="AG48" i="21" s="1"/>
  <c r="BP64" i="21"/>
  <c r="BD68" i="21"/>
  <c r="BE68" i="21" s="1"/>
  <c r="BF68" i="21" s="1"/>
  <c r="BP62" i="21"/>
  <c r="Z62" i="21" s="1"/>
  <c r="AG62" i="21" s="1"/>
  <c r="BP33" i="21"/>
  <c r="Z33" i="21" s="1"/>
  <c r="AG33" i="21" s="1"/>
  <c r="BC24" i="21"/>
  <c r="BE24" i="21" s="1"/>
  <c r="BF24" i="21" s="1"/>
  <c r="BC51" i="21"/>
  <c r="BP66" i="21"/>
  <c r="BC61" i="21"/>
  <c r="BE61" i="21" s="1"/>
  <c r="BF61" i="21" s="1"/>
  <c r="BC36" i="21"/>
  <c r="BE36" i="21" s="1"/>
  <c r="BF36" i="21" s="1"/>
  <c r="BP20" i="21"/>
  <c r="Z20" i="21" s="1"/>
  <c r="AG20" i="21" s="1"/>
  <c r="BP67" i="21"/>
  <c r="BD37" i="21"/>
  <c r="AX18" i="21"/>
  <c r="BP18" i="21"/>
  <c r="Z18" i="21" s="1"/>
  <c r="AG18" i="21" s="1"/>
  <c r="BP51" i="21"/>
  <c r="Z51" i="21" s="1"/>
  <c r="AG51" i="21" s="1"/>
  <c r="BP31" i="21"/>
  <c r="Z31" i="21" s="1"/>
  <c r="AG31" i="21" s="1"/>
  <c r="BP26" i="21"/>
  <c r="Z26" i="21" s="1"/>
  <c r="AG26" i="21" s="1"/>
  <c r="BP17" i="21"/>
  <c r="Z17" i="21" s="1"/>
  <c r="AG17" i="21" s="1"/>
  <c r="BP35" i="21"/>
  <c r="Z35" i="21" s="1"/>
  <c r="AG35" i="21" s="1"/>
  <c r="BP36" i="21"/>
  <c r="Z36" i="21" s="1"/>
  <c r="AG36" i="21" s="1"/>
  <c r="BC18" i="21"/>
  <c r="BE64" i="21"/>
  <c r="BF64" i="21" s="1"/>
  <c r="BD57" i="21"/>
  <c r="BP65" i="21"/>
  <c r="BD43" i="21"/>
  <c r="BC38" i="21"/>
  <c r="BE38" i="21" s="1"/>
  <c r="BD31" i="21"/>
  <c r="BE31" i="21" s="1"/>
  <c r="BF31" i="21" s="1"/>
  <c r="BP34" i="21"/>
  <c r="BC37" i="21"/>
  <c r="BP43" i="21"/>
  <c r="Z43" i="21" s="1"/>
  <c r="AG43" i="21" s="1"/>
  <c r="BP30" i="21"/>
  <c r="BQ39" i="21"/>
  <c r="BR60" i="21" s="1"/>
  <c r="BC48" i="21"/>
  <c r="BE48" i="21" s="1"/>
  <c r="BE17" i="21"/>
  <c r="BF17" i="21" s="1"/>
  <c r="BE67" i="21"/>
  <c r="BF67" i="21" s="1"/>
  <c r="BD45" i="21"/>
  <c r="BD27" i="21"/>
  <c r="BP49" i="21"/>
  <c r="Z49" i="21" s="1"/>
  <c r="AG49" i="21" s="1"/>
  <c r="BD44" i="21"/>
  <c r="BD49" i="21"/>
  <c r="BP53" i="21"/>
  <c r="Z53" i="21" s="1"/>
  <c r="AG53" i="21" s="1"/>
  <c r="BD19" i="21"/>
  <c r="BC19" i="21"/>
  <c r="BR34" i="21"/>
  <c r="BR30" i="21"/>
  <c r="BR26" i="21"/>
  <c r="BR22" i="21"/>
  <c r="BR38" i="21"/>
  <c r="BR37" i="21"/>
  <c r="BR33" i="21"/>
  <c r="BR29" i="21"/>
  <c r="BR42" i="21"/>
  <c r="BR36" i="21"/>
  <c r="BR32" i="21"/>
  <c r="BR35" i="21"/>
  <c r="BR31" i="21"/>
  <c r="BR27" i="21"/>
  <c r="BR23" i="21"/>
  <c r="BR18" i="21"/>
  <c r="BR21" i="21"/>
  <c r="BR17" i="21"/>
  <c r="BU16" i="21"/>
  <c r="AA16" i="21" s="1"/>
  <c r="BS16" i="21"/>
  <c r="BR20" i="21"/>
  <c r="BR16" i="21"/>
  <c r="BR28" i="21"/>
  <c r="BR25" i="21"/>
  <c r="BR24" i="21"/>
  <c r="BR19" i="21"/>
  <c r="BP16" i="21"/>
  <c r="Z16" i="21" s="1"/>
  <c r="BE65" i="21"/>
  <c r="BF65" i="21" s="1"/>
  <c r="BD47" i="21"/>
  <c r="BC47" i="21"/>
  <c r="BP58" i="21"/>
  <c r="Z58" i="21" s="1"/>
  <c r="AG58" i="21" s="1"/>
  <c r="BC39" i="21"/>
  <c r="AC16" i="21"/>
  <c r="BD42" i="21"/>
  <c r="BP24" i="21"/>
  <c r="Z24" i="21" s="1"/>
  <c r="AG24" i="21" s="1"/>
  <c r="AM68" i="21"/>
  <c r="AO68" i="21" s="1"/>
  <c r="BC16" i="21"/>
  <c r="BD16" i="21"/>
  <c r="BC22" i="21"/>
  <c r="BD22" i="21"/>
  <c r="BD66" i="21"/>
  <c r="BC66" i="21"/>
  <c r="AM67" i="21"/>
  <c r="AO67" i="21" s="1"/>
  <c r="BC30" i="21"/>
  <c r="AK69" i="21"/>
  <c r="BP44" i="21"/>
  <c r="Z44" i="21" s="1"/>
  <c r="AG44" i="21" s="1"/>
  <c r="BP19" i="21"/>
  <c r="Z19" i="21" s="1"/>
  <c r="AG19" i="21" s="1"/>
  <c r="BP42" i="21"/>
  <c r="Z42" i="21" s="1"/>
  <c r="AG42" i="21" s="1"/>
  <c r="BD52" i="21"/>
  <c r="BC52" i="21"/>
  <c r="BC23" i="21"/>
  <c r="BD23" i="21"/>
  <c r="AH65" i="21"/>
  <c r="AM65" i="21" s="1"/>
  <c r="AN65" i="21"/>
  <c r="BD62" i="21"/>
  <c r="BC62" i="21"/>
  <c r="BP60" i="21"/>
  <c r="Z60" i="21" s="1"/>
  <c r="AG60" i="21" s="1"/>
  <c r="BP41" i="21"/>
  <c r="Z41" i="21" s="1"/>
  <c r="AG41" i="21" s="1"/>
  <c r="BD55" i="21"/>
  <c r="BD46" i="21"/>
  <c r="BC46" i="21"/>
  <c r="BD40" i="21"/>
  <c r="BP38" i="21"/>
  <c r="Z38" i="21" s="1"/>
  <c r="AG38" i="21" s="1"/>
  <c r="BP21" i="21"/>
  <c r="Z21" i="21" s="1"/>
  <c r="AG21" i="21" s="1"/>
  <c r="BP45" i="21"/>
  <c r="Z45" i="21" s="1"/>
  <c r="AG45" i="21" s="1"/>
  <c r="BP32" i="21"/>
  <c r="Z32" i="21" s="1"/>
  <c r="AG32" i="21" s="1"/>
  <c r="BP57" i="21"/>
  <c r="Z57" i="21" s="1"/>
  <c r="AG57" i="21" s="1"/>
  <c r="BD58" i="21"/>
  <c r="AX37" i="21"/>
  <c r="BP37" i="21"/>
  <c r="Z37" i="21" s="1"/>
  <c r="AG37" i="21" s="1"/>
  <c r="BP54" i="21"/>
  <c r="Z54" i="21" s="1"/>
  <c r="AG54" i="21" s="1"/>
  <c r="BC20" i="21"/>
  <c r="BD20" i="21"/>
  <c r="BD56" i="21"/>
  <c r="BD54" i="21"/>
  <c r="BP52" i="21"/>
  <c r="Z52" i="21" s="1"/>
  <c r="AG52" i="21" s="1"/>
  <c r="BP56" i="21"/>
  <c r="Z56" i="21" s="1"/>
  <c r="AG56" i="21" s="1"/>
  <c r="BP50" i="21"/>
  <c r="Z50" i="21" s="1"/>
  <c r="AG50" i="21" s="1"/>
  <c r="BD50" i="21"/>
  <c r="BP61" i="21"/>
  <c r="Z61" i="21" s="1"/>
  <c r="AG61" i="21" s="1"/>
  <c r="BD41" i="21"/>
  <c r="BC35" i="21"/>
  <c r="BD35" i="21"/>
  <c r="AM66" i="21"/>
  <c r="AO66" i="21" s="1"/>
  <c r="BD60" i="21"/>
  <c r="BP40" i="21"/>
  <c r="Z40" i="21" s="1"/>
  <c r="AG40" i="21" s="1"/>
  <c r="BP27" i="21"/>
  <c r="Z27" i="21" s="1"/>
  <c r="AG27" i="21" s="1"/>
  <c r="AM64" i="21"/>
  <c r="AO64" i="21" s="1"/>
  <c r="BD32" i="21"/>
  <c r="BP23" i="21"/>
  <c r="Z23" i="21" s="1"/>
  <c r="AG23" i="21" s="1"/>
  <c r="BC34" i="21"/>
  <c r="BD34" i="21"/>
  <c r="BE37" i="21" l="1"/>
  <c r="BF37" i="21" s="1"/>
  <c r="BR54" i="21"/>
  <c r="BE62" i="21"/>
  <c r="BF62" i="21" s="1"/>
  <c r="BR59" i="21"/>
  <c r="BF38" i="21"/>
  <c r="BE19" i="21"/>
  <c r="BF19" i="21" s="1"/>
  <c r="BR41" i="21"/>
  <c r="BR55" i="21"/>
  <c r="BR39" i="21"/>
  <c r="BR47" i="21"/>
  <c r="BR43" i="21"/>
  <c r="BR64" i="21"/>
  <c r="BR68" i="21"/>
  <c r="BP39" i="21"/>
  <c r="Z39" i="21" s="1"/>
  <c r="AG39" i="21" s="1"/>
  <c r="BR63" i="21"/>
  <c r="BR58" i="21"/>
  <c r="BR45" i="21"/>
  <c r="BR50" i="21"/>
  <c r="BR49" i="21"/>
  <c r="BR53" i="21"/>
  <c r="BR40" i="21"/>
  <c r="BR57" i="21"/>
  <c r="BR44" i="21"/>
  <c r="BR61" i="21"/>
  <c r="BR46" i="21"/>
  <c r="BR48" i="21"/>
  <c r="BR65" i="21"/>
  <c r="BF48" i="21"/>
  <c r="BR51" i="21"/>
  <c r="BR52" i="21"/>
  <c r="BR62" i="21"/>
  <c r="BR56" i="21"/>
  <c r="BR66" i="21"/>
  <c r="BR67" i="21"/>
  <c r="BE47" i="21"/>
  <c r="BF47" i="21" s="1"/>
  <c r="BE34" i="21"/>
  <c r="BF34" i="21" s="1"/>
  <c r="BE22" i="21"/>
  <c r="BF22" i="21" s="1"/>
  <c r="BE46" i="21"/>
  <c r="BF46" i="21" s="1"/>
  <c r="AO65" i="21"/>
  <c r="BE16" i="21"/>
  <c r="BF16" i="21" s="1"/>
  <c r="BE35" i="21"/>
  <c r="BF35" i="21" s="1"/>
  <c r="BE20" i="21"/>
  <c r="BF20" i="21" s="1"/>
  <c r="BE66" i="21"/>
  <c r="BF66" i="21" s="1"/>
  <c r="BE23" i="21"/>
  <c r="BF23" i="21" s="1"/>
  <c r="AI16" i="21"/>
  <c r="BE39" i="21"/>
  <c r="BF39" i="21" s="1"/>
  <c r="AH16" i="21"/>
  <c r="AN16" i="21"/>
  <c r="AZ16" i="21"/>
  <c r="BT17" i="21"/>
  <c r="AY16" i="21"/>
  <c r="BS17" i="21"/>
  <c r="AY17" i="21" s="1"/>
  <c r="AB16" i="21"/>
  <c r="BE30" i="21"/>
  <c r="BF30" i="21" s="1"/>
  <c r="Z69" i="21"/>
  <c r="AG16" i="21"/>
  <c r="AC17" i="21" l="1"/>
  <c r="BU17" i="21"/>
  <c r="AA17" i="21" s="1"/>
  <c r="AB17" i="21"/>
  <c r="AZ17" i="21"/>
  <c r="BT18" i="21"/>
  <c r="BS18" i="21"/>
  <c r="AG69" i="21"/>
  <c r="AM16" i="21"/>
  <c r="AI17" i="21" l="1"/>
  <c r="AO16" i="21"/>
  <c r="AZ18" i="21"/>
  <c r="BT19" i="21"/>
  <c r="BS19" i="21"/>
  <c r="AY19" i="21" s="1"/>
  <c r="AB18" i="21"/>
  <c r="AC18" i="21"/>
  <c r="AI18" i="21" s="1"/>
  <c r="BU18" i="21"/>
  <c r="AA18" i="21" s="1"/>
  <c r="AY18" i="21"/>
  <c r="BE18" i="21" s="1"/>
  <c r="BF18" i="21" s="1"/>
  <c r="AH17" i="21"/>
  <c r="AN17" i="21"/>
  <c r="AH18" i="21" l="1"/>
  <c r="AM18" i="21" s="1"/>
  <c r="AN18" i="21"/>
  <c r="AZ19" i="21"/>
  <c r="BS20" i="21"/>
  <c r="AY20" i="21" s="1"/>
  <c r="BT20" i="21"/>
  <c r="AB19" i="21"/>
  <c r="AC19" i="21"/>
  <c r="AI19" i="21" s="1"/>
  <c r="BU19" i="21"/>
  <c r="AA19" i="21" s="1"/>
  <c r="AM17" i="21"/>
  <c r="AO18" i="21" l="1"/>
  <c r="AO17" i="21"/>
  <c r="AH19" i="21"/>
  <c r="AM19" i="21" s="1"/>
  <c r="AN19" i="21"/>
  <c r="AC20" i="21"/>
  <c r="AI20" i="21" s="1"/>
  <c r="BU20" i="21"/>
  <c r="AA20" i="21" s="1"/>
  <c r="AZ20" i="21"/>
  <c r="AB20" i="21"/>
  <c r="BS21" i="21"/>
  <c r="BT21" i="21"/>
  <c r="AC21" i="21" l="1"/>
  <c r="AI21" i="21" s="1"/>
  <c r="BU21" i="21"/>
  <c r="AA21" i="21" s="1"/>
  <c r="BS22" i="21"/>
  <c r="AY22" i="21" s="1"/>
  <c r="AB21" i="21"/>
  <c r="AZ21" i="21"/>
  <c r="BT22" i="21"/>
  <c r="AH20" i="21"/>
  <c r="AM20" i="21" s="1"/>
  <c r="AN20" i="21"/>
  <c r="AY21" i="21"/>
  <c r="AO19" i="21"/>
  <c r="AH21" i="21" l="1"/>
  <c r="AM21" i="21" s="1"/>
  <c r="AN21" i="21"/>
  <c r="AO20" i="21"/>
  <c r="AC22" i="21"/>
  <c r="AI22" i="21" s="1"/>
  <c r="BU22" i="21"/>
  <c r="AA22" i="21" s="1"/>
  <c r="BS23" i="21"/>
  <c r="AY23" i="21" s="1"/>
  <c r="AZ22" i="21"/>
  <c r="AB22" i="21"/>
  <c r="BT23" i="21"/>
  <c r="AO21" i="21" l="1"/>
  <c r="AC23" i="21"/>
  <c r="AI23" i="21" s="1"/>
  <c r="BU23" i="21"/>
  <c r="AA23" i="21" s="1"/>
  <c r="AH22" i="21"/>
  <c r="AM22" i="21" s="1"/>
  <c r="AN22" i="21"/>
  <c r="BT24" i="21"/>
  <c r="AZ23" i="21"/>
  <c r="AB23" i="21"/>
  <c r="BS24" i="21"/>
  <c r="AY24" i="21" s="1"/>
  <c r="AZ24" i="21" l="1"/>
  <c r="AB24" i="21"/>
  <c r="BT25" i="21"/>
  <c r="BS25" i="21"/>
  <c r="AC24" i="21"/>
  <c r="AI24" i="21" s="1"/>
  <c r="BU24" i="21"/>
  <c r="AA24" i="21" s="1"/>
  <c r="AO22" i="21"/>
  <c r="AH23" i="21"/>
  <c r="AM23" i="21" s="1"/>
  <c r="AN23" i="21"/>
  <c r="AZ25" i="21" l="1"/>
  <c r="BT26" i="21"/>
  <c r="BS26" i="21"/>
  <c r="AY26" i="21" s="1"/>
  <c r="AB25" i="21"/>
  <c r="AO23" i="21"/>
  <c r="AC25" i="21"/>
  <c r="AI25" i="21" s="1"/>
  <c r="BU25" i="21"/>
  <c r="AA25" i="21" s="1"/>
  <c r="AY25" i="21"/>
  <c r="BC25" i="21" s="1"/>
  <c r="AN24" i="21"/>
  <c r="AH24" i="21"/>
  <c r="AM24" i="21" s="1"/>
  <c r="AO24" i="21" l="1"/>
  <c r="BE25" i="21"/>
  <c r="BF25" i="21" s="1"/>
  <c r="AH25" i="21"/>
  <c r="AM25" i="21" s="1"/>
  <c r="AN25" i="21"/>
  <c r="BS27" i="21"/>
  <c r="AY27" i="21" s="1"/>
  <c r="AZ26" i="21"/>
  <c r="BC26" i="21" s="1"/>
  <c r="AB26" i="21"/>
  <c r="BT27" i="21"/>
  <c r="AC26" i="21"/>
  <c r="AI26" i="21" s="1"/>
  <c r="BU26" i="21"/>
  <c r="AA26" i="21" s="1"/>
  <c r="BE26" i="21" l="1"/>
  <c r="BF26" i="21" s="1"/>
  <c r="AC27" i="21"/>
  <c r="AI27" i="21" s="1"/>
  <c r="BU27" i="21"/>
  <c r="AA27" i="21" s="1"/>
  <c r="AO25" i="21"/>
  <c r="AH26" i="21"/>
  <c r="AM26" i="21" s="1"/>
  <c r="AN26" i="21"/>
  <c r="BT28" i="21"/>
  <c r="AB27" i="21"/>
  <c r="BS28" i="21"/>
  <c r="AZ27" i="21"/>
  <c r="BC27" i="21" s="1"/>
  <c r="BE27" i="21" l="1"/>
  <c r="BF27" i="21" s="1"/>
  <c r="AZ28" i="21"/>
  <c r="BS29" i="21"/>
  <c r="AY29" i="21" s="1"/>
  <c r="BT29" i="21"/>
  <c r="AB28" i="21"/>
  <c r="AC28" i="21"/>
  <c r="AI28" i="21" s="1"/>
  <c r="BU28" i="21"/>
  <c r="AA28" i="21" s="1"/>
  <c r="AO26" i="21"/>
  <c r="AH27" i="21"/>
  <c r="AM27" i="21" s="1"/>
  <c r="AN27" i="21"/>
  <c r="AY28" i="21"/>
  <c r="BC28" i="21" s="1"/>
  <c r="AN28" i="21" l="1"/>
  <c r="AH28" i="21"/>
  <c r="AM28" i="21" s="1"/>
  <c r="AC29" i="21"/>
  <c r="AI29" i="21" s="1"/>
  <c r="BU29" i="21"/>
  <c r="AA29" i="21" s="1"/>
  <c r="AZ29" i="21"/>
  <c r="BC29" i="21" s="1"/>
  <c r="AB29" i="21"/>
  <c r="BT30" i="21"/>
  <c r="BS30" i="21"/>
  <c r="AO27" i="21"/>
  <c r="BE28" i="21"/>
  <c r="BF28" i="21" s="1"/>
  <c r="AO28" i="21" l="1"/>
  <c r="BE29" i="21"/>
  <c r="BF29" i="21" s="1"/>
  <c r="AH29" i="21"/>
  <c r="AM29" i="21" s="1"/>
  <c r="AN29" i="21"/>
  <c r="AZ30" i="21"/>
  <c r="AB30" i="21"/>
  <c r="BT31" i="21"/>
  <c r="BS31" i="21"/>
  <c r="AY31" i="21" s="1"/>
  <c r="AC30" i="21"/>
  <c r="AI30" i="21" s="1"/>
  <c r="BU30" i="21"/>
  <c r="AA30" i="21" s="1"/>
  <c r="AY30" i="21"/>
  <c r="AN30" i="21" l="1"/>
  <c r="AH30" i="21"/>
  <c r="AM30" i="21" s="1"/>
  <c r="AZ31" i="21"/>
  <c r="BT32" i="21"/>
  <c r="AB31" i="21"/>
  <c r="BS32" i="21"/>
  <c r="AY32" i="21" s="1"/>
  <c r="AO29" i="21"/>
  <c r="AC31" i="21"/>
  <c r="AI31" i="21" s="1"/>
  <c r="BU31" i="21"/>
  <c r="AA31" i="21" s="1"/>
  <c r="AO30" i="21" l="1"/>
  <c r="AC32" i="21"/>
  <c r="AI32" i="21" s="1"/>
  <c r="BU32" i="21"/>
  <c r="AA32" i="21" s="1"/>
  <c r="AH31" i="21"/>
  <c r="AM31" i="21" s="1"/>
  <c r="AN31" i="21"/>
  <c r="BC32" i="21"/>
  <c r="AZ32" i="21"/>
  <c r="BT33" i="21"/>
  <c r="BS33" i="21"/>
  <c r="AY33" i="21" s="1"/>
  <c r="AB32" i="21"/>
  <c r="AO31" i="21" l="1"/>
  <c r="AC33" i="21"/>
  <c r="AI33" i="21" s="1"/>
  <c r="BU33" i="21"/>
  <c r="AA33" i="21" s="1"/>
  <c r="BE32" i="21"/>
  <c r="BF32" i="21" s="1"/>
  <c r="AZ33" i="21"/>
  <c r="BC33" i="21" s="1"/>
  <c r="BS34" i="21"/>
  <c r="AY34" i="21" s="1"/>
  <c r="AB33" i="21"/>
  <c r="BT34" i="21"/>
  <c r="AH32" i="21"/>
  <c r="AM32" i="21" s="1"/>
  <c r="AN32" i="21"/>
  <c r="AO32" i="21" l="1"/>
  <c r="BE33" i="21"/>
  <c r="BF33" i="21" s="1"/>
  <c r="AC34" i="21"/>
  <c r="AI34" i="21" s="1"/>
  <c r="BU34" i="21"/>
  <c r="AA34" i="21" s="1"/>
  <c r="AZ34" i="21"/>
  <c r="BT35" i="21"/>
  <c r="AB34" i="21"/>
  <c r="BS35" i="21"/>
  <c r="AY35" i="21" s="1"/>
  <c r="AH33" i="21"/>
  <c r="AM33" i="21" s="1"/>
  <c r="AN33" i="21"/>
  <c r="AO33" i="21" l="1"/>
  <c r="AC35" i="21"/>
  <c r="AI35" i="21" s="1"/>
  <c r="BU35" i="21"/>
  <c r="AA35" i="21" s="1"/>
  <c r="AN34" i="21"/>
  <c r="AH34" i="21"/>
  <c r="AM34" i="21" s="1"/>
  <c r="AZ35" i="21"/>
  <c r="BT36" i="21"/>
  <c r="AB35" i="21"/>
  <c r="BS36" i="21"/>
  <c r="AZ36" i="21" l="1"/>
  <c r="BT37" i="21"/>
  <c r="AB36" i="21"/>
  <c r="BS37" i="21"/>
  <c r="AY36" i="21"/>
  <c r="AC36" i="21"/>
  <c r="AI36" i="21" s="1"/>
  <c r="BU36" i="21"/>
  <c r="AA36" i="21" s="1"/>
  <c r="AO34" i="21"/>
  <c r="AH35" i="21"/>
  <c r="AM35" i="21" s="1"/>
  <c r="AN35" i="21"/>
  <c r="AO35" i="21" l="1"/>
  <c r="BS38" i="21"/>
  <c r="AY38" i="21" s="1"/>
  <c r="BT38" i="21"/>
  <c r="AZ37" i="21"/>
  <c r="AB37" i="21"/>
  <c r="AY37" i="21"/>
  <c r="AC37" i="21"/>
  <c r="AI37" i="21" s="1"/>
  <c r="BU37" i="21"/>
  <c r="AA37" i="21" s="1"/>
  <c r="AH36" i="21"/>
  <c r="AM36" i="21" s="1"/>
  <c r="AN36" i="21"/>
  <c r="AO36" i="21" l="1"/>
  <c r="AH37" i="21"/>
  <c r="AM37" i="21" s="1"/>
  <c r="AN37" i="21"/>
  <c r="AC38" i="21"/>
  <c r="AI38" i="21" s="1"/>
  <c r="BU38" i="21"/>
  <c r="AA38" i="21" s="1"/>
  <c r="AZ38" i="21"/>
  <c r="BT39" i="21"/>
  <c r="BS39" i="21"/>
  <c r="AB38" i="21"/>
  <c r="AO37" i="21" l="1"/>
  <c r="AB39" i="21"/>
  <c r="BS40" i="21"/>
  <c r="AY40" i="21" s="1"/>
  <c r="AZ39" i="21"/>
  <c r="BT40" i="21"/>
  <c r="AY39" i="21"/>
  <c r="AC39" i="21"/>
  <c r="AI39" i="21" s="1"/>
  <c r="BU39" i="21"/>
  <c r="AA39" i="21" s="1"/>
  <c r="AN38" i="21"/>
  <c r="AH38" i="21"/>
  <c r="AM38" i="21" s="1"/>
  <c r="AO38" i="21" l="1"/>
  <c r="AH39" i="21"/>
  <c r="AM39" i="21" s="1"/>
  <c r="AN39" i="21"/>
  <c r="AC40" i="21"/>
  <c r="AI40" i="21" s="1"/>
  <c r="BU40" i="21"/>
  <c r="AA40" i="21" s="1"/>
  <c r="BS41" i="21"/>
  <c r="AY41" i="21" s="1"/>
  <c r="AZ40" i="21"/>
  <c r="BC40" i="21" s="1"/>
  <c r="BT41" i="21"/>
  <c r="AB40" i="21"/>
  <c r="BE40" i="21" l="1"/>
  <c r="BF40" i="21" s="1"/>
  <c r="BS42" i="21"/>
  <c r="AY42" i="21" s="1"/>
  <c r="AB41" i="21"/>
  <c r="BT42" i="21"/>
  <c r="AZ41" i="21"/>
  <c r="BC41" i="21" s="1"/>
  <c r="AC41" i="21"/>
  <c r="AI41" i="21" s="1"/>
  <c r="BU41" i="21"/>
  <c r="AA41" i="21" s="1"/>
  <c r="AO39" i="21"/>
  <c r="AH40" i="21"/>
  <c r="AM40" i="21" s="1"/>
  <c r="AN40" i="21"/>
  <c r="AO40" i="21" l="1"/>
  <c r="BE41" i="21"/>
  <c r="BF41" i="21" s="1"/>
  <c r="AN41" i="21"/>
  <c r="AH41" i="21"/>
  <c r="AM41" i="21" s="1"/>
  <c r="AC42" i="21"/>
  <c r="AI42" i="21" s="1"/>
  <c r="BU42" i="21"/>
  <c r="AA42" i="21" s="1"/>
  <c r="AB42" i="21"/>
  <c r="AZ42" i="21"/>
  <c r="BC42" i="21" s="1"/>
  <c r="BS43" i="21"/>
  <c r="BT43" i="21"/>
  <c r="AO41" i="21" l="1"/>
  <c r="AC43" i="21"/>
  <c r="AI43" i="21" s="1"/>
  <c r="BU43" i="21"/>
  <c r="AA43" i="21" s="1"/>
  <c r="BE42" i="21"/>
  <c r="BF42" i="21" s="1"/>
  <c r="AZ43" i="21"/>
  <c r="AB43" i="21"/>
  <c r="BS44" i="21"/>
  <c r="BT44" i="21"/>
  <c r="AY43" i="21"/>
  <c r="BC43" i="21" s="1"/>
  <c r="AN42" i="21"/>
  <c r="AH42" i="21"/>
  <c r="AM42" i="21" s="1"/>
  <c r="AO42" i="21" l="1"/>
  <c r="BS45" i="21"/>
  <c r="AY45" i="21" s="1"/>
  <c r="AB44" i="21"/>
  <c r="BT45" i="21"/>
  <c r="AZ44" i="21"/>
  <c r="AY44" i="21"/>
  <c r="BC44" i="21" s="1"/>
  <c r="AC44" i="21"/>
  <c r="AI44" i="21" s="1"/>
  <c r="BU44" i="21"/>
  <c r="AA44" i="21" s="1"/>
  <c r="AH43" i="21"/>
  <c r="AM43" i="21" s="1"/>
  <c r="AN43" i="21"/>
  <c r="BE43" i="21"/>
  <c r="BF43" i="21" s="1"/>
  <c r="AO43" i="21" l="1"/>
  <c r="AH44" i="21"/>
  <c r="AM44" i="21" s="1"/>
  <c r="AN44" i="21"/>
  <c r="BE44" i="21"/>
  <c r="BF44" i="21" s="1"/>
  <c r="AC45" i="21"/>
  <c r="AI45" i="21" s="1"/>
  <c r="BU45" i="21"/>
  <c r="AA45" i="21" s="1"/>
  <c r="BS46" i="21"/>
  <c r="BT46" i="21"/>
  <c r="AZ45" i="21"/>
  <c r="BC45" i="21" s="1"/>
  <c r="AB45" i="21"/>
  <c r="BE45" i="21" l="1"/>
  <c r="BF45" i="21" s="1"/>
  <c r="AB46" i="21"/>
  <c r="AZ46" i="21"/>
  <c r="BT47" i="21"/>
  <c r="BS47" i="21"/>
  <c r="AY46" i="21"/>
  <c r="AH45" i="21"/>
  <c r="AM45" i="21" s="1"/>
  <c r="AN45" i="21"/>
  <c r="AC46" i="21"/>
  <c r="AI46" i="21" s="1"/>
  <c r="BU46" i="21"/>
  <c r="AA46" i="21" s="1"/>
  <c r="AO44" i="21"/>
  <c r="AH46" i="21" l="1"/>
  <c r="AM46" i="21" s="1"/>
  <c r="AN46" i="21"/>
  <c r="AZ47" i="21"/>
  <c r="BS48" i="21"/>
  <c r="AY48" i="21" s="1"/>
  <c r="AB47" i="21"/>
  <c r="BT48" i="21"/>
  <c r="AY47" i="21"/>
  <c r="AO45" i="21"/>
  <c r="AC47" i="21"/>
  <c r="AI47" i="21" s="1"/>
  <c r="BU47" i="21"/>
  <c r="AA47" i="21" s="1"/>
  <c r="AH47" i="21" l="1"/>
  <c r="AM47" i="21" s="1"/>
  <c r="AN47" i="21"/>
  <c r="BU48" i="21"/>
  <c r="AA48" i="21" s="1"/>
  <c r="AC48" i="21"/>
  <c r="AI48" i="21" s="1"/>
  <c r="BS49" i="21"/>
  <c r="AY49" i="21" s="1"/>
  <c r="AB48" i="21"/>
  <c r="AZ48" i="21"/>
  <c r="BT49" i="21"/>
  <c r="AO46" i="21"/>
  <c r="AC49" i="21" l="1"/>
  <c r="AI49" i="21" s="1"/>
  <c r="BU49" i="21"/>
  <c r="AA49" i="21" s="1"/>
  <c r="AH48" i="21"/>
  <c r="AM48" i="21" s="1"/>
  <c r="AN48" i="21"/>
  <c r="AB49" i="21"/>
  <c r="BS50" i="21"/>
  <c r="AY50" i="21" s="1"/>
  <c r="AZ49" i="21"/>
  <c r="BT50" i="21"/>
  <c r="BC49" i="21"/>
  <c r="AO47" i="21"/>
  <c r="AO48" i="21" l="1"/>
  <c r="BE49" i="21"/>
  <c r="BF49" i="21" s="1"/>
  <c r="AC50" i="21"/>
  <c r="AI50" i="21" s="1"/>
  <c r="BU50" i="21"/>
  <c r="AA50" i="21" s="1"/>
  <c r="AB50" i="21"/>
  <c r="AZ50" i="21"/>
  <c r="BT51" i="21"/>
  <c r="BS51" i="21"/>
  <c r="AY51" i="21" s="1"/>
  <c r="AN49" i="21"/>
  <c r="AH49" i="21"/>
  <c r="AM49" i="21" s="1"/>
  <c r="BC50" i="21"/>
  <c r="AO49" i="21" l="1"/>
  <c r="AC51" i="21"/>
  <c r="AI51" i="21" s="1"/>
  <c r="BU51" i="21"/>
  <c r="AA51" i="21" s="1"/>
  <c r="BE50" i="21"/>
  <c r="BF50" i="21" s="1"/>
  <c r="AZ51" i="21"/>
  <c r="BE51" i="21" s="1"/>
  <c r="BF51" i="21" s="1"/>
  <c r="BT52" i="21"/>
  <c r="BS52" i="21"/>
  <c r="AB51" i="21"/>
  <c r="AN50" i="21"/>
  <c r="AH50" i="21"/>
  <c r="AM50" i="21" s="1"/>
  <c r="BT53" i="21" l="1"/>
  <c r="BS53" i="21"/>
  <c r="AY53" i="21" s="1"/>
  <c r="AZ52" i="21"/>
  <c r="AB52" i="21"/>
  <c r="AY52" i="21"/>
  <c r="BE52" i="21" s="1"/>
  <c r="BF52" i="21" s="1"/>
  <c r="AN51" i="21"/>
  <c r="AH51" i="21"/>
  <c r="AM51" i="21" s="1"/>
  <c r="AC52" i="21"/>
  <c r="AI52" i="21" s="1"/>
  <c r="BU52" i="21"/>
  <c r="AA52" i="21" s="1"/>
  <c r="AO50" i="21"/>
  <c r="AO51" i="21" l="1"/>
  <c r="AH52" i="21"/>
  <c r="AM52" i="21" s="1"/>
  <c r="AN52" i="21"/>
  <c r="AB53" i="21"/>
  <c r="BS54" i="21"/>
  <c r="AY54" i="21" s="1"/>
  <c r="BT54" i="21"/>
  <c r="AZ53" i="21"/>
  <c r="BC53" i="21"/>
  <c r="AC53" i="21"/>
  <c r="AI53" i="21" s="1"/>
  <c r="BU53" i="21"/>
  <c r="AA53" i="21" s="1"/>
  <c r="AC54" i="21" l="1"/>
  <c r="AI54" i="21" s="1"/>
  <c r="BU54" i="21"/>
  <c r="AA54" i="21" s="1"/>
  <c r="AN53" i="21"/>
  <c r="AH53" i="21"/>
  <c r="AM53" i="21" s="1"/>
  <c r="BE53" i="21"/>
  <c r="BF53" i="21" s="1"/>
  <c r="AB54" i="21"/>
  <c r="AZ54" i="21"/>
  <c r="BC54" i="21" s="1"/>
  <c r="BT55" i="21"/>
  <c r="BS55" i="21"/>
  <c r="AO52" i="21"/>
  <c r="AO53" i="21" l="1"/>
  <c r="BE54" i="21"/>
  <c r="BF54" i="21" s="1"/>
  <c r="AZ55" i="21"/>
  <c r="BT56" i="21"/>
  <c r="BS56" i="21"/>
  <c r="AY56" i="21" s="1"/>
  <c r="AB55" i="21"/>
  <c r="AY55" i="21"/>
  <c r="BC55" i="21" s="1"/>
  <c r="AC55" i="21"/>
  <c r="AI55" i="21" s="1"/>
  <c r="BU55" i="21"/>
  <c r="AA55" i="21" s="1"/>
  <c r="AN54" i="21"/>
  <c r="AH54" i="21"/>
  <c r="AM54" i="21" s="1"/>
  <c r="AO54" i="21" l="1"/>
  <c r="BE55" i="21"/>
  <c r="BF55" i="21" s="1"/>
  <c r="AC56" i="21"/>
  <c r="AI56" i="21" s="1"/>
  <c r="BU56" i="21"/>
  <c r="AA56" i="21" s="1"/>
  <c r="AN55" i="21"/>
  <c r="AH55" i="21"/>
  <c r="AM55" i="21" s="1"/>
  <c r="BT57" i="21"/>
  <c r="BS57" i="21"/>
  <c r="AY57" i="21" s="1"/>
  <c r="AB56" i="21"/>
  <c r="AZ56" i="21"/>
  <c r="BC56" i="21" s="1"/>
  <c r="BE56" i="21" l="1"/>
  <c r="BF56" i="21" s="1"/>
  <c r="AC57" i="21"/>
  <c r="AI57" i="21" s="1"/>
  <c r="BU57" i="21"/>
  <c r="AA57" i="21" s="1"/>
  <c r="AH56" i="21"/>
  <c r="AM56" i="21" s="1"/>
  <c r="AN56" i="21"/>
  <c r="AB57" i="21"/>
  <c r="BS58" i="21"/>
  <c r="AY58" i="21" s="1"/>
  <c r="BT58" i="21"/>
  <c r="AZ57" i="21"/>
  <c r="BC57" i="21" s="1"/>
  <c r="AO55" i="21"/>
  <c r="AO56" i="21" l="1"/>
  <c r="BE57" i="21"/>
  <c r="BF57" i="21" s="1"/>
  <c r="AC58" i="21"/>
  <c r="AI58" i="21" s="1"/>
  <c r="BU58" i="21"/>
  <c r="AA58" i="21" s="1"/>
  <c r="AB58" i="21"/>
  <c r="AZ58" i="21"/>
  <c r="BC58" i="21" s="1"/>
  <c r="BS59" i="21"/>
  <c r="BT59" i="21"/>
  <c r="AN57" i="21"/>
  <c r="AH57" i="21"/>
  <c r="AM57" i="21" s="1"/>
  <c r="AO57" i="21" l="1"/>
  <c r="BE58" i="21"/>
  <c r="BF58" i="21" s="1"/>
  <c r="AN58" i="21"/>
  <c r="AH58" i="21"/>
  <c r="AM58" i="21" s="1"/>
  <c r="AO58" i="21" s="1"/>
  <c r="AC59" i="21"/>
  <c r="AI59" i="21" s="1"/>
  <c r="BU59" i="21"/>
  <c r="AA59" i="21" s="1"/>
  <c r="AZ59" i="21"/>
  <c r="BT60" i="21"/>
  <c r="BS60" i="21"/>
  <c r="AB59" i="21"/>
  <c r="AY59" i="21"/>
  <c r="BC59" i="21" s="1"/>
  <c r="BE59" i="21" l="1"/>
  <c r="BF59" i="21" s="1"/>
  <c r="BT61" i="21"/>
  <c r="BS61" i="21"/>
  <c r="AY61" i="21" s="1"/>
  <c r="AB60" i="21"/>
  <c r="AZ60" i="21"/>
  <c r="AY60" i="21"/>
  <c r="BC60" i="21" s="1"/>
  <c r="AC60" i="21"/>
  <c r="AI60" i="21" s="1"/>
  <c r="BU60" i="21"/>
  <c r="AA60" i="21" s="1"/>
  <c r="AN59" i="21"/>
  <c r="AH59" i="21"/>
  <c r="AM59" i="21" s="1"/>
  <c r="AO59" i="21" l="1"/>
  <c r="AH60" i="21"/>
  <c r="AM60" i="21" s="1"/>
  <c r="AN60" i="21"/>
  <c r="BE60" i="21"/>
  <c r="BF60" i="21" s="1"/>
  <c r="AC61" i="21"/>
  <c r="AI61" i="21" s="1"/>
  <c r="BU61" i="21"/>
  <c r="AA61" i="21" s="1"/>
  <c r="AB61" i="21"/>
  <c r="BS62" i="21"/>
  <c r="AY62" i="21" s="1"/>
  <c r="BT62" i="21"/>
  <c r="AZ61" i="21"/>
  <c r="AC62" i="21" l="1"/>
  <c r="AI62" i="21" s="1"/>
  <c r="BU62" i="21"/>
  <c r="AA62" i="21" s="1"/>
  <c r="AH61" i="21"/>
  <c r="AM61" i="21" s="1"/>
  <c r="AN61" i="21"/>
  <c r="AB62" i="21"/>
  <c r="AZ62" i="21"/>
  <c r="BS63" i="21"/>
  <c r="BT63" i="21"/>
  <c r="AO60" i="21"/>
  <c r="AC63" i="21" l="1"/>
  <c r="BU63" i="21"/>
  <c r="AA63" i="21" s="1"/>
  <c r="AO61" i="21"/>
  <c r="AN62" i="21"/>
  <c r="AH62" i="21"/>
  <c r="AM62" i="21" s="1"/>
  <c r="AZ63" i="21"/>
  <c r="BT64" i="21"/>
  <c r="BU64" i="21" s="1"/>
  <c r="BS64" i="21"/>
  <c r="AB63" i="21"/>
  <c r="AY63" i="21"/>
  <c r="BC63" i="21" s="1"/>
  <c r="BE63" i="21" l="1"/>
  <c r="BF63" i="21" s="1"/>
  <c r="AZ64" i="21"/>
  <c r="BT65" i="21"/>
  <c r="BU65" i="21" s="1"/>
  <c r="BS65" i="21"/>
  <c r="AY65" i="21" s="1"/>
  <c r="AB64" i="21"/>
  <c r="AO62" i="21"/>
  <c r="AN63" i="21"/>
  <c r="AN69" i="21" s="1"/>
  <c r="AH63" i="21"/>
  <c r="AA69" i="21"/>
  <c r="AY64" i="21"/>
  <c r="AI63" i="21"/>
  <c r="AI69" i="21" s="1"/>
  <c r="AC69" i="21"/>
  <c r="AM63" i="21" l="1"/>
  <c r="AH69" i="21"/>
  <c r="AB65" i="21"/>
  <c r="BS66" i="21"/>
  <c r="AZ65" i="21"/>
  <c r="BT66" i="21"/>
  <c r="BU66" i="21" s="1"/>
  <c r="AB66" i="21" l="1"/>
  <c r="AZ66" i="21"/>
  <c r="BT67" i="21"/>
  <c r="BU67" i="21" s="1"/>
  <c r="BS67" i="21"/>
  <c r="AY66" i="21"/>
  <c r="AO63" i="21"/>
  <c r="AM69" i="21"/>
  <c r="AZ67" i="21" l="1"/>
  <c r="BT68" i="21"/>
  <c r="BU68" i="21" s="1"/>
  <c r="BS68" i="21"/>
  <c r="AB67" i="21"/>
  <c r="AY67" i="21"/>
  <c r="AZ68" i="21" l="1"/>
  <c r="AB68" i="21"/>
  <c r="U72" i="21" s="1"/>
  <c r="U75" i="21" s="1"/>
  <c r="AY68" i="21"/>
</calcChain>
</file>

<file path=xl/sharedStrings.xml><?xml version="1.0" encoding="utf-8"?>
<sst xmlns="http://schemas.openxmlformats.org/spreadsheetml/2006/main" count="415" uniqueCount="177">
  <si>
    <t>CHF</t>
  </si>
  <si>
    <t xml:space="preserve">heures déplacées art.17.a)
travail de nuit
</t>
  </si>
  <si>
    <t>heures déplacées art 17.b) dès 17.00 le samedi jusqu'au lundi 06.00 
+ heures supplém. "spéciales" art.13.2.c) et 13.2.d)</t>
  </si>
  <si>
    <t>%</t>
  </si>
  <si>
    <t>Militaire</t>
  </si>
  <si>
    <t>Vacances</t>
  </si>
  <si>
    <t>Accident</t>
  </si>
  <si>
    <t>Congé H sup.Année Préc.</t>
  </si>
  <si>
    <t>Solde année préc. encore ouvert 13.2.e)</t>
  </si>
  <si>
    <t>Pci</t>
  </si>
  <si>
    <t>Heures standards art.12.1</t>
  </si>
  <si>
    <t>Heures supplém. art.12.1.b) 41h-45h</t>
  </si>
  <si>
    <t xml:space="preserve">Travail exédentaire art.12.1.c) connu directement
</t>
  </si>
  <si>
    <t>Total des absences</t>
  </si>
  <si>
    <t>cumul</t>
  </si>
  <si>
    <t>cumul max 80</t>
  </si>
  <si>
    <t>travail excédentaire  découlant des max 80</t>
  </si>
  <si>
    <t>heures sup en tenant compte du max 80</t>
  </si>
  <si>
    <t>Congé H sup.An.Courante</t>
  </si>
  <si>
    <t>Q1</t>
  </si>
  <si>
    <t>Q2</t>
  </si>
  <si>
    <t>Q3</t>
  </si>
  <si>
    <t>Q4</t>
  </si>
  <si>
    <t>Q5</t>
  </si>
  <si>
    <t>Q6</t>
  </si>
  <si>
    <t>Q7</t>
  </si>
  <si>
    <t>Q8</t>
  </si>
  <si>
    <t>Résultat</t>
  </si>
  <si>
    <t>Tout vide?</t>
  </si>
  <si>
    <t>H, I, J = 0?</t>
  </si>
  <si>
    <t>An courante?</t>
  </si>
  <si>
    <t>&lt;= 45h?</t>
  </si>
  <si>
    <t>Absence?</t>
  </si>
  <si>
    <t>80 h sup?</t>
  </si>
  <si>
    <t>Embran-chement numéro 1-4</t>
  </si>
  <si>
    <t>Embran-chement numéro 5-8</t>
  </si>
  <si>
    <t>Embran-chement numéro 9-11</t>
  </si>
  <si>
    <t>Embran-chement numéro 12-15</t>
  </si>
  <si>
    <t>Embran-chement numéro 16-19</t>
  </si>
  <si>
    <t>&lt;41h</t>
  </si>
  <si>
    <t>= 41h?</t>
  </si>
  <si>
    <t>passage à 80 cette semaine-là?</t>
  </si>
  <si>
    <t>Branche</t>
  </si>
  <si>
    <t>vacances</t>
  </si>
  <si>
    <t>Jours de carence maladie  non payée
+ Absence just. non payée</t>
  </si>
  <si>
    <t>Maladie Délai d'attente + APG</t>
  </si>
  <si>
    <t>Wo 1</t>
  </si>
  <si>
    <t>Wo 2</t>
  </si>
  <si>
    <t>Wo 3</t>
  </si>
  <si>
    <t>Wo 4</t>
  </si>
  <si>
    <t>Wo 5</t>
  </si>
  <si>
    <t>Wo 6</t>
  </si>
  <si>
    <t>Wo 7</t>
  </si>
  <si>
    <t>Wo 8</t>
  </si>
  <si>
    <t>Wo 9</t>
  </si>
  <si>
    <t>Wo 10</t>
  </si>
  <si>
    <t>Wo 11</t>
  </si>
  <si>
    <t>Wo 12</t>
  </si>
  <si>
    <t>Wo 13</t>
  </si>
  <si>
    <t>Wo 14</t>
  </si>
  <si>
    <t>Wo 15</t>
  </si>
  <si>
    <t>Wo 16</t>
  </si>
  <si>
    <t>Wo 17</t>
  </si>
  <si>
    <t>Wo 18</t>
  </si>
  <si>
    <t>Wo 19</t>
  </si>
  <si>
    <t>Wo 20</t>
  </si>
  <si>
    <t>Wo 21</t>
  </si>
  <si>
    <t>Wo 22</t>
  </si>
  <si>
    <t>Wo 23</t>
  </si>
  <si>
    <t>Wo 24</t>
  </si>
  <si>
    <t>Wo 25</t>
  </si>
  <si>
    <t>Wo 26</t>
  </si>
  <si>
    <t>Wo 27</t>
  </si>
  <si>
    <t>Wo 28</t>
  </si>
  <si>
    <t>Wo 29</t>
  </si>
  <si>
    <t>Wo 30</t>
  </si>
  <si>
    <t>Wo 31</t>
  </si>
  <si>
    <t>Wo 32</t>
  </si>
  <si>
    <t>Wo 33</t>
  </si>
  <si>
    <t>Wo 34</t>
  </si>
  <si>
    <t>Wo 35</t>
  </si>
  <si>
    <t>Wo 36</t>
  </si>
  <si>
    <t>Wo 37</t>
  </si>
  <si>
    <t>Wo 38</t>
  </si>
  <si>
    <t>Wo 39</t>
  </si>
  <si>
    <t>Wo 40</t>
  </si>
  <si>
    <t>Wo 41</t>
  </si>
  <si>
    <t>Wo 42</t>
  </si>
  <si>
    <t>Wo 43</t>
  </si>
  <si>
    <t>Wo 44</t>
  </si>
  <si>
    <t>Wo 45</t>
  </si>
  <si>
    <t>Wo 46</t>
  </si>
  <si>
    <t>Wo 47</t>
  </si>
  <si>
    <t>Wo 48</t>
  </si>
  <si>
    <t>Wo 49</t>
  </si>
  <si>
    <t>Wo 50</t>
  </si>
  <si>
    <t>Wo 51</t>
  </si>
  <si>
    <t>Wo 52</t>
  </si>
  <si>
    <t>Wo 53 oder 1</t>
  </si>
  <si>
    <t>Tage</t>
  </si>
  <si>
    <t>Stunden</t>
  </si>
  <si>
    <t>Überstundensaldo des Jahres</t>
  </si>
  <si>
    <t>Überstunden des Jahres
(nur die ergänzung 25%)</t>
  </si>
  <si>
    <r>
      <rPr>
        <b/>
        <sz val="11"/>
        <color theme="1"/>
        <rFont val="Arial"/>
        <family val="2"/>
      </rPr>
      <t>Zu kompensierender Stundensaldo auf das nächste Jahr zu übertragen</t>
    </r>
  </si>
  <si>
    <r>
      <rPr>
        <b/>
        <sz val="11"/>
        <color theme="1"/>
        <rFont val="Arial"/>
        <family val="2"/>
      </rPr>
      <t>Feriensaldo auf das nächste Jahr zu übertragen</t>
    </r>
  </si>
  <si>
    <t>Kontrolle des Ausstands</t>
  </si>
  <si>
    <r>
      <rPr>
        <sz val="11"/>
        <color theme="1"/>
        <rFont val="Arial"/>
        <family val="2"/>
      </rPr>
      <t>Datum</t>
    </r>
  </si>
  <si>
    <r>
      <rPr>
        <sz val="11"/>
        <color theme="1"/>
        <rFont val="Arial"/>
        <family val="2"/>
      </rPr>
      <t>Unterschrift zum Einverständnis</t>
    </r>
  </si>
  <si>
    <r>
      <rPr>
        <sz val="11"/>
        <color theme="1"/>
        <rFont val="Arial"/>
        <family val="2"/>
      </rPr>
      <t>das Unternehmen</t>
    </r>
  </si>
  <si>
    <r>
      <rPr>
        <sz val="11"/>
        <color theme="1"/>
        <rFont val="Arial"/>
        <family val="2"/>
      </rPr>
      <t>der/die Arbeitnehmer/in</t>
    </r>
  </si>
  <si>
    <t>Dieses Dokument hilft bei der Berechnung.</t>
  </si>
  <si>
    <t>Dies ist kein Lohnblatt.</t>
  </si>
  <si>
    <t>Der Lohn wird übertragen und auf dem entsprechenden Blatt festgehalten.</t>
  </si>
  <si>
    <t>Dieses Dokument wurde sorgfältig erarbeitet und geprüft.</t>
  </si>
  <si>
    <t>Der Nutzer, der die Funktionsweise dieses Dokuments verändert oder modifiziert, übernimmt die gesamte Verantwortung dafür.</t>
  </si>
  <si>
    <t>Der Autor des Dokuments ist nicht für Fehler verantwortlich, die beim Gebrauch dieses Dokuments entstehen.</t>
  </si>
  <si>
    <t>Der GAV-SOR ist der Referenztext. (frazösische Version)</t>
  </si>
  <si>
    <t>Die Zahlung für Ferien wird in diesem Dokument nicht berücksichtigt</t>
  </si>
  <si>
    <r>
      <rPr>
        <sz val="9"/>
        <color theme="1"/>
        <rFont val="Arial"/>
        <family val="2"/>
      </rPr>
      <t>Woche</t>
    </r>
  </si>
  <si>
    <r>
      <rPr>
        <sz val="9"/>
        <color theme="1"/>
        <rFont val="Arial"/>
        <family val="2"/>
      </rPr>
      <t xml:space="preserve">Anzahl der Tage Montag – Sonntag Woche </t>
    </r>
  </si>
  <si>
    <r>
      <rPr>
        <sz val="9"/>
        <color theme="1"/>
        <rFont val="Arial"/>
        <family val="2"/>
      </rPr>
      <t>Anzahl der Tage Montag – Sonntag diese Woche</t>
    </r>
  </si>
  <si>
    <t>Anzahl der wöchentlich. Standardstunden Art. 12</t>
  </si>
  <si>
    <t xml:space="preserve">STANDARDARBEITSZEIT nach Stunden bezahlt </t>
  </si>
  <si>
    <r>
      <rPr>
        <b/>
        <sz val="12"/>
        <color rgb="FF000000"/>
        <rFont val="Arial"/>
        <family val="2"/>
      </rPr>
      <t xml:space="preserve">Anhang VII </t>
    </r>
  </si>
  <si>
    <r>
      <rPr>
        <sz val="12"/>
        <color rgb="FF000000"/>
        <rFont val="Arial"/>
        <family val="2"/>
      </rPr>
      <t xml:space="preserve">Regeln und Anwendungsbeispiele </t>
    </r>
  </si>
  <si>
    <t xml:space="preserve">Name </t>
  </si>
  <si>
    <t>Vorname</t>
  </si>
  <si>
    <t>AHV-Nr.</t>
  </si>
  <si>
    <t>Beschäftigungsgrad</t>
  </si>
  <si>
    <r>
      <rPr>
        <sz val="11"/>
        <color theme="1"/>
        <rFont val="Arial"/>
        <family val="2"/>
      </rPr>
      <t>Feriensaldo des Vorjahres</t>
    </r>
  </si>
  <si>
    <r>
      <rPr>
        <sz val="11"/>
        <color theme="1"/>
        <rFont val="Arial"/>
        <family val="2"/>
      </rPr>
      <t xml:space="preserve">Jahr </t>
    </r>
  </si>
  <si>
    <r>
      <rPr>
        <sz val="10"/>
        <color theme="1"/>
        <rFont val="Arial"/>
        <family val="2"/>
      </rPr>
      <t>Feriensatz</t>
    </r>
  </si>
  <si>
    <r>
      <rPr>
        <sz val="10"/>
        <color theme="1"/>
        <rFont val="Arial"/>
        <family val="2"/>
      </rPr>
      <t>Jährlicher Ferienanspruch</t>
    </r>
  </si>
  <si>
    <r>
      <rPr>
        <sz val="10"/>
        <color theme="1"/>
        <rFont val="Arial"/>
        <family val="2"/>
      </rPr>
      <t>Zu kompensierender Stundensaldo des Vorjahres</t>
    </r>
  </si>
  <si>
    <r>
      <rPr>
        <sz val="10"/>
        <color theme="1"/>
        <rFont val="Arial"/>
        <family val="2"/>
      </rPr>
      <t xml:space="preserve">Stundenlohn des Vorjahres </t>
    </r>
  </si>
  <si>
    <r>
      <rPr>
        <sz val="9"/>
        <color theme="1"/>
        <rFont val="Arial"/>
        <family val="2"/>
      </rPr>
      <t>Erhöhung</t>
    </r>
  </si>
  <si>
    <r>
      <rPr>
        <sz val="10"/>
        <color theme="1"/>
        <rFont val="Arial"/>
        <family val="2"/>
      </rPr>
      <t>Stundenlohn des Jahres</t>
    </r>
  </si>
  <si>
    <t>BASIS</t>
  </si>
  <si>
    <t>Eingabe der Ausfallstunden</t>
  </si>
  <si>
    <r>
      <rPr>
        <sz val="9"/>
        <rFont val="Arial"/>
        <family val="2"/>
      </rPr>
      <t xml:space="preserve">Ferien 
</t>
    </r>
    <r>
      <rPr>
        <sz val="9"/>
        <color rgb="FFFF0000"/>
        <rFont val="Arial"/>
        <family val="2"/>
      </rPr>
      <t xml:space="preserve">auf dem Lohnblatt als Entschädigung abgerechnet </t>
    </r>
  </si>
  <si>
    <r>
      <t xml:space="preserve">Urlaub Überstd. laufendes Jahr
</t>
    </r>
    <r>
      <rPr>
        <sz val="9"/>
        <color rgb="FFFF0000"/>
        <rFont val="Arial"/>
        <family val="2"/>
      </rPr>
      <t>grundsätzlich pro zeitraum von min. 1/2 Tag (4.10 Std)</t>
    </r>
  </si>
  <si>
    <r>
      <t xml:space="preserve">Krankheitstage Krankheit - Art. 35.1
</t>
    </r>
    <r>
      <rPr>
        <sz val="9"/>
        <color rgb="FFFF0000"/>
        <rFont val="Arial"/>
        <family val="2"/>
      </rPr>
      <t>für die ersten beiden Krankheitstage (max. 16.40 Std)</t>
    </r>
  </si>
  <si>
    <r>
      <t xml:space="preserve">Wartezeit Krankheit  - Art.35.1
</t>
    </r>
    <r>
      <rPr>
        <sz val="9"/>
        <color rgb="FFFF0000"/>
        <rFont val="Arial"/>
        <family val="2"/>
      </rPr>
      <t xml:space="preserve">auf dem Lohnblatt als Entschädigung abgerechnet </t>
    </r>
  </si>
  <si>
    <t>Begrün. Absenz unbezahlt
(z. B. Umzug usw.)</t>
  </si>
  <si>
    <r>
      <t xml:space="preserve">Zivilschutz - Art.41
</t>
    </r>
    <r>
      <rPr>
        <sz val="9"/>
        <color rgb="FFFF0000"/>
        <rFont val="Arial"/>
        <family val="2"/>
      </rPr>
      <t xml:space="preserve">auf dem Lohnblatt als Entschädigung abgerechnet </t>
    </r>
  </si>
  <si>
    <r>
      <t xml:space="preserve">Militär - Art.41
</t>
    </r>
    <r>
      <rPr>
        <sz val="9"/>
        <color rgb="FFFF0000"/>
        <rFont val="Arial"/>
        <family val="2"/>
      </rPr>
      <t xml:space="preserve">auf dem Lohnblatt als Entschädigung abgerechnet </t>
    </r>
  </si>
  <si>
    <r>
      <t xml:space="preserve">Unfall - Art.34
</t>
    </r>
    <r>
      <rPr>
        <sz val="9"/>
        <color rgb="FFFF0000"/>
        <rFont val="Arial"/>
        <family val="2"/>
      </rPr>
      <t xml:space="preserve">auf dem Lohnblatt als Entschädigung abgerechnet </t>
    </r>
  </si>
  <si>
    <r>
      <t xml:space="preserve">Krankengeld   - Art.35.1
</t>
    </r>
    <r>
      <rPr>
        <sz val="9"/>
        <color rgb="FFFF0000"/>
        <rFont val="Arial"/>
        <family val="2"/>
      </rPr>
      <t xml:space="preserve">auf dem Lohnblatt als Entschädigung abgerechnet </t>
    </r>
  </si>
  <si>
    <t xml:space="preserve">Feiertage, = 8.20 Std/ Tag </t>
  </si>
  <si>
    <t>Karenztage bei Unfällen  = 8.20 h/jour</t>
  </si>
  <si>
    <r>
      <t xml:space="preserve">bezahlte Absenzen Art. 25.1 = 8,20 Std / Tag
</t>
    </r>
    <r>
      <rPr>
        <sz val="9"/>
        <color rgb="FFFF0000"/>
        <rFont val="Arial"/>
        <family val="2"/>
      </rPr>
      <t xml:space="preserve">auf dem Lohnblatt als Entschädigung abgerechnet </t>
    </r>
  </si>
  <si>
    <t>Anzahl der von Montag bis Freitag zwischen 6 Uhr und 22 Uhr sowie am Samstag von 6 Uhr bis 17 Uhr geleisteten Stunden Art. 12.1a)</t>
  </si>
  <si>
    <r>
      <rPr>
        <sz val="9"/>
        <color theme="1"/>
        <rFont val="Arial"/>
        <family val="2"/>
      </rPr>
      <t>Verschobene Stunden Art.17.a) Nachtarbeit
ausser ab 17 Uhr am Samstag bis zum Montag 6 Uhr Art.17.b)</t>
    </r>
  </si>
  <si>
    <r>
      <rPr>
        <sz val="9"/>
        <color theme="1"/>
        <rFont val="Arial"/>
        <family val="2"/>
      </rPr>
      <t>Verschobene Stunden Art 17.b) ab 17 Uhr am Samstag bis 6 Uhr am Montag 
+ Überstunden Art.13.2.c) und 13.2.d) geleistete Arbeit zwischen  22 Uhr und 6 Uhr oder an Sonn- und Feiertagen</t>
    </r>
  </si>
  <si>
    <r>
      <rPr>
        <sz val="9"/>
        <color theme="1"/>
        <rFont val="Arial"/>
        <family val="2"/>
      </rPr>
      <t>Gesamt der Woche inkl. Absenzen</t>
    </r>
  </si>
  <si>
    <r>
      <rPr>
        <sz val="9"/>
        <color theme="1"/>
        <rFont val="Arial"/>
        <family val="2"/>
      </rPr>
      <t>Gesamt effektiv geleistete Arbeit der Woche</t>
    </r>
  </si>
  <si>
    <r>
      <rPr>
        <sz val="9"/>
        <color theme="1"/>
        <rFont val="Arial"/>
        <family val="2"/>
      </rPr>
      <t xml:space="preserve">Standardstunden Art. 12.1
</t>
    </r>
  </si>
  <si>
    <r>
      <rPr>
        <sz val="9"/>
        <color theme="1"/>
        <rFont val="Arial"/>
        <family val="2"/>
      </rPr>
      <t xml:space="preserve">Überstunden Art.12.1.b) 41– 45 Std.
</t>
    </r>
  </si>
  <si>
    <r>
      <rPr>
        <sz val="9"/>
        <color theme="1"/>
        <rFont val="Arial"/>
        <family val="2"/>
      </rPr>
      <t xml:space="preserve">Gesamt der Kontrolle der Überstd. kumuliert auf max. 80 Std. Art. 12.1 f)
</t>
    </r>
  </si>
  <si>
    <r>
      <rPr>
        <sz val="9"/>
        <color theme="1"/>
        <rFont val="Arial"/>
        <family val="2"/>
      </rPr>
      <t xml:space="preserve">Überarbeitszeit Art. 12.1c)
</t>
    </r>
  </si>
  <si>
    <r>
      <rPr>
        <sz val="9"/>
        <color theme="1"/>
        <rFont val="Arial"/>
        <family val="2"/>
      </rPr>
      <t xml:space="preserve">Verschobene Stunden Art. 17.a)
Nachtarbeit
</t>
    </r>
  </si>
  <si>
    <r>
      <rPr>
        <sz val="9"/>
        <color theme="1"/>
        <rFont val="Arial"/>
        <family val="2"/>
      </rPr>
      <t>Verschobene Stunden Art 17.b) ab 17 Uhr am Samstag bis 6 Uhr am Montag 
+ „besondere“ Überstunden Art.13.2.c) und 13.2.d)</t>
    </r>
  </si>
  <si>
    <t>Eingabe der geleisteten Stunden</t>
  </si>
  <si>
    <t>Aufteilung</t>
  </si>
  <si>
    <t>Entlohnung</t>
  </si>
  <si>
    <r>
      <rPr>
        <sz val="9"/>
        <color theme="1"/>
        <rFont val="Arial"/>
        <family val="2"/>
      </rPr>
      <t xml:space="preserve">Standardstunden Art. 13.2a)
</t>
    </r>
  </si>
  <si>
    <r>
      <rPr>
        <sz val="9"/>
        <color theme="1"/>
        <rFont val="Arial"/>
        <family val="2"/>
      </rPr>
      <t xml:space="preserve">Angehäufte Überstd. bis zu 80 Std. Art. 13.2b)
</t>
    </r>
  </si>
  <si>
    <r>
      <rPr>
        <sz val="9"/>
        <color theme="1"/>
        <rFont val="Arial"/>
        <family val="2"/>
      </rPr>
      <t xml:space="preserve">Überarbeitszeit Art. 13.3a)
</t>
    </r>
  </si>
  <si>
    <r>
      <rPr>
        <sz val="9"/>
        <color theme="1"/>
        <rFont val="Arial"/>
        <family val="2"/>
      </rPr>
      <t xml:space="preserve">Verschobene Stunden Art 17.b) ab 17 Uhr am Samstag bis 6 Uhr am Montag 
+ „besondere “Überstunden Art.13.2.c) und 13.2.d)
</t>
    </r>
  </si>
  <si>
    <r>
      <rPr>
        <sz val="9"/>
        <color theme="1"/>
        <rFont val="Arial"/>
        <family val="2"/>
      </rPr>
      <t xml:space="preserve">Gesamter geschuldeter wöchentlicher Bruttolohn
inkl. Zulagen
</t>
    </r>
  </si>
  <si>
    <r>
      <rPr>
        <sz val="9"/>
        <color theme="1"/>
        <rFont val="Arial"/>
        <family val="2"/>
      </rPr>
      <t>Geschuldeter Betrag für Ferien Art. 20.2
ohne Einbezug von Zulagen</t>
    </r>
  </si>
  <si>
    <t xml:space="preserve">Geschuldeter Betrag für den 13. Monatslohn 
Art. 20.2 
</t>
  </si>
  <si>
    <t>BEISPIEL</t>
  </si>
  <si>
    <t>Beilspiel</t>
  </si>
  <si>
    <t>xx.yy.Nummer</t>
  </si>
  <si>
    <r>
      <t xml:space="preserve">Urlaub Überstd. Vorjahr
</t>
    </r>
    <r>
      <rPr>
        <sz val="9"/>
        <color rgb="FFFF0000"/>
        <rFont val="Arial"/>
        <family val="2"/>
      </rPr>
      <t>diese Std. gleichen die Überstd. des Vorjahrs aus nach schriftlicher Vereinbarung art. 13.2 h)</t>
    </r>
  </si>
  <si>
    <t>Wo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</si>
</sst>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0.0%"/>
  </numFmts>
  <fonts count="21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1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i/>
      <sz val="9"/>
      <color theme="1"/>
      <name val="Arial"/>
      <family val="2"/>
    </font>
    <font>
      <i/>
      <sz val="11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sz val="9"/>
      <color rgb="FF00B050"/>
      <name val="Arial"/>
      <family val="2"/>
    </font>
    <font>
      <b/>
      <sz val="9"/>
      <color rgb="FF00B05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89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9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2" borderId="0" xfId="0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43" fontId="0" fillId="0" borderId="1" xfId="1" applyFont="1" applyBorder="1"/>
    <xf numFmtId="9" fontId="3" fillId="0" borderId="1" xfId="0" applyNumberFormat="1" applyFont="1" applyBorder="1" applyAlignment="1">
      <alignment horizontal="center" vertical="center" wrapText="1"/>
    </xf>
    <xf numFmtId="43" fontId="0" fillId="0" borderId="1" xfId="0" applyNumberFormat="1" applyBorder="1"/>
    <xf numFmtId="43" fontId="4" fillId="0" borderId="1" xfId="0" applyNumberFormat="1" applyFont="1" applyBorder="1"/>
    <xf numFmtId="9" fontId="6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43" fontId="0" fillId="0" borderId="8" xfId="1" applyFont="1" applyBorder="1" applyAlignment="1">
      <alignment horizontal="center" vertical="center"/>
    </xf>
    <xf numFmtId="43" fontId="0" fillId="0" borderId="8" xfId="1" applyFont="1" applyBorder="1"/>
    <xf numFmtId="43" fontId="5" fillId="0" borderId="8" xfId="0" applyNumberFormat="1" applyFont="1" applyBorder="1"/>
    <xf numFmtId="43" fontId="0" fillId="0" borderId="8" xfId="0" applyNumberFormat="1" applyBorder="1"/>
    <xf numFmtId="0" fontId="0" fillId="0" borderId="8" xfId="0" applyBorder="1"/>
    <xf numFmtId="0" fontId="2" fillId="0" borderId="7" xfId="0" applyFont="1" applyBorder="1" applyAlignment="1">
      <alignment horizontal="center" vertical="center"/>
    </xf>
    <xf numFmtId="43" fontId="2" fillId="0" borderId="7" xfId="1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7" xfId="0" applyFont="1" applyBorder="1"/>
    <xf numFmtId="43" fontId="2" fillId="0" borderId="7" xfId="0" applyNumberFormat="1" applyFont="1" applyBorder="1"/>
    <xf numFmtId="0" fontId="8" fillId="0" borderId="0" xfId="0" applyFont="1" applyAlignment="1">
      <alignment horizontal="right"/>
    </xf>
    <xf numFmtId="0" fontId="0" fillId="0" borderId="10" xfId="0" applyBorder="1"/>
    <xf numFmtId="43" fontId="0" fillId="0" borderId="10" xfId="1" applyFont="1" applyBorder="1" applyAlignment="1">
      <alignment horizontal="center" vertical="center"/>
    </xf>
    <xf numFmtId="43" fontId="0" fillId="0" borderId="10" xfId="1" applyFont="1" applyBorder="1"/>
    <xf numFmtId="43" fontId="5" fillId="0" borderId="10" xfId="0" applyNumberFormat="1" applyFont="1" applyBorder="1"/>
    <xf numFmtId="43" fontId="0" fillId="0" borderId="10" xfId="0" applyNumberFormat="1" applyBorder="1"/>
    <xf numFmtId="0" fontId="3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43" fontId="7" fillId="0" borderId="10" xfId="0" applyNumberFormat="1" applyFont="1" applyBorder="1"/>
    <xf numFmtId="0" fontId="0" fillId="2" borderId="15" xfId="0" applyFill="1" applyBorder="1" applyAlignment="1">
      <alignment horizontal="center" vertical="center"/>
    </xf>
    <xf numFmtId="0" fontId="0" fillId="0" borderId="15" xfId="0" applyBorder="1"/>
    <xf numFmtId="43" fontId="0" fillId="0" borderId="15" xfId="1" applyFont="1" applyBorder="1" applyAlignment="1">
      <alignment horizontal="center" vertical="center"/>
    </xf>
    <xf numFmtId="43" fontId="0" fillId="0" borderId="15" xfId="1" applyFont="1" applyBorder="1"/>
    <xf numFmtId="43" fontId="5" fillId="0" borderId="15" xfId="0" applyNumberFormat="1" applyFont="1" applyBorder="1"/>
    <xf numFmtId="43" fontId="0" fillId="0" borderId="15" xfId="0" applyNumberFormat="1" applyBorder="1"/>
    <xf numFmtId="0" fontId="3" fillId="2" borderId="10" xfId="0" applyFont="1" applyFill="1" applyBorder="1" applyAlignment="1">
      <alignment horizont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43" fontId="2" fillId="0" borderId="5" xfId="1" applyFont="1" applyBorder="1"/>
    <xf numFmtId="0" fontId="3" fillId="0" borderId="19" xfId="0" applyFont="1" applyBorder="1"/>
    <xf numFmtId="0" fontId="0" fillId="0" borderId="19" xfId="0" applyBorder="1"/>
    <xf numFmtId="43" fontId="0" fillId="3" borderId="16" xfId="1" applyFont="1" applyFill="1" applyBorder="1" applyProtection="1">
      <protection locked="0"/>
    </xf>
    <xf numFmtId="43" fontId="2" fillId="3" borderId="5" xfId="1" applyFont="1" applyFill="1" applyBorder="1" applyProtection="1">
      <protection locked="0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43" fontId="2" fillId="0" borderId="7" xfId="0" applyNumberFormat="1" applyFont="1" applyBorder="1" applyAlignment="1">
      <alignment horizontal="center" vertical="center"/>
    </xf>
    <xf numFmtId="43" fontId="0" fillId="0" borderId="0" xfId="0" applyNumberFormat="1" applyAlignment="1">
      <alignment horizontal="center" vertical="center"/>
    </xf>
    <xf numFmtId="43" fontId="0" fillId="0" borderId="0" xfId="1" applyFont="1"/>
    <xf numFmtId="43" fontId="2" fillId="0" borderId="7" xfId="1" applyFont="1" applyBorder="1"/>
    <xf numFmtId="43" fontId="0" fillId="0" borderId="0" xfId="1" applyFont="1" applyAlignment="1">
      <alignment horizontal="center" vertical="center"/>
    </xf>
    <xf numFmtId="9" fontId="6" fillId="0" borderId="1" xfId="2" applyFont="1" applyBorder="1" applyAlignment="1">
      <alignment horizontal="center" vertical="center" wrapText="1"/>
    </xf>
    <xf numFmtId="43" fontId="0" fillId="3" borderId="5" xfId="1" applyFont="1" applyFill="1" applyBorder="1" applyProtection="1">
      <protection locked="0"/>
    </xf>
    <xf numFmtId="10" fontId="0" fillId="0" borderId="5" xfId="2" applyNumberFormat="1" applyFont="1" applyBorder="1"/>
    <xf numFmtId="10" fontId="6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2" fontId="8" fillId="0" borderId="8" xfId="0" applyNumberFormat="1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/>
    </xf>
    <xf numFmtId="43" fontId="0" fillId="0" borderId="14" xfId="1" applyFont="1" applyBorder="1" applyAlignment="1">
      <alignment horizontal="center" vertical="center"/>
    </xf>
    <xf numFmtId="0" fontId="0" fillId="0" borderId="12" xfId="0" applyBorder="1"/>
    <xf numFmtId="43" fontId="2" fillId="0" borderId="5" xfId="0" applyNumberFormat="1" applyFont="1" applyBorder="1" applyAlignment="1">
      <alignment horizontal="center" vertical="center"/>
    </xf>
    <xf numFmtId="43" fontId="7" fillId="0" borderId="5" xfId="0" applyNumberFormat="1" applyFont="1" applyBorder="1"/>
    <xf numFmtId="0" fontId="0" fillId="2" borderId="13" xfId="0" applyFill="1" applyBorder="1" applyAlignment="1">
      <alignment horizontal="center" vertical="center"/>
    </xf>
    <xf numFmtId="0" fontId="0" fillId="0" borderId="13" xfId="0" applyBorder="1" applyAlignment="1">
      <alignment horizontal="right" vertical="center"/>
    </xf>
    <xf numFmtId="43" fontId="0" fillId="0" borderId="13" xfId="0" applyNumberFormat="1" applyBorder="1" applyAlignment="1">
      <alignment horizontal="center" vertical="center"/>
    </xf>
    <xf numFmtId="43" fontId="0" fillId="0" borderId="13" xfId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8" fillId="0" borderId="0" xfId="0" applyFont="1" applyAlignment="1">
      <alignment horizontal="right" vertical="center"/>
    </xf>
    <xf numFmtId="43" fontId="11" fillId="0" borderId="1" xfId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3" fontId="5" fillId="0" borderId="10" xfId="1" applyFont="1" applyBorder="1"/>
    <xf numFmtId="43" fontId="5" fillId="0" borderId="1" xfId="1" applyFont="1" applyBorder="1"/>
    <xf numFmtId="0" fontId="5" fillId="0" borderId="0" xfId="0" applyFont="1"/>
    <xf numFmtId="43" fontId="5" fillId="0" borderId="1" xfId="0" applyNumberFormat="1" applyFont="1" applyBorder="1"/>
    <xf numFmtId="43" fontId="0" fillId="5" borderId="1" xfId="1" applyFont="1" applyFill="1" applyBorder="1" applyAlignment="1" applyProtection="1">
      <alignment horizontal="center" vertical="center"/>
      <protection locked="0"/>
    </xf>
    <xf numFmtId="43" fontId="1" fillId="5" borderId="1" xfId="1" applyFill="1" applyBorder="1" applyAlignment="1" applyProtection="1">
      <alignment horizontal="center" vertical="center"/>
      <protection locked="0"/>
    </xf>
    <xf numFmtId="43" fontId="3" fillId="0" borderId="7" xfId="0" applyNumberFormat="1" applyFont="1" applyBorder="1" applyAlignment="1">
      <alignment horizontal="center" vertical="center"/>
    </xf>
    <xf numFmtId="43" fontId="5" fillId="7" borderId="1" xfId="1" applyFont="1" applyFill="1" applyBorder="1"/>
    <xf numFmtId="43" fontId="2" fillId="0" borderId="5" xfId="1" applyFont="1" applyBorder="1" applyAlignment="1">
      <alignment horizontal="center" vertical="center"/>
    </xf>
    <xf numFmtId="43" fontId="0" fillId="0" borderId="0" xfId="1" applyFont="1" applyAlignment="1">
      <alignment horizontal="right" vertical="center"/>
    </xf>
    <xf numFmtId="0" fontId="0" fillId="2" borderId="0" xfId="0" applyFill="1" applyAlignment="1">
      <alignment horizontal="right" vertical="center"/>
    </xf>
    <xf numFmtId="43" fontId="12" fillId="0" borderId="1" xfId="1" applyFont="1" applyBorder="1"/>
    <xf numFmtId="0" fontId="3" fillId="8" borderId="1" xfId="0" applyFont="1" applyFill="1" applyBorder="1" applyAlignment="1">
      <alignment horizontal="center" wrapText="1"/>
    </xf>
    <xf numFmtId="43" fontId="0" fillId="8" borderId="1" xfId="0" applyNumberFormat="1" applyFill="1" applyBorder="1"/>
    <xf numFmtId="0" fontId="0" fillId="8" borderId="1" xfId="0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3" fillId="8" borderId="1" xfId="0" quotePrefix="1" applyFont="1" applyFill="1" applyBorder="1" applyAlignment="1">
      <alignment horizontal="center" wrapText="1"/>
    </xf>
    <xf numFmtId="0" fontId="2" fillId="0" borderId="0" xfId="0" applyFont="1"/>
    <xf numFmtId="43" fontId="12" fillId="0" borderId="10" xfId="1" applyFont="1" applyBorder="1"/>
    <xf numFmtId="0" fontId="2" fillId="0" borderId="13" xfId="0" applyFont="1" applyBorder="1"/>
    <xf numFmtId="0" fontId="2" fillId="0" borderId="15" xfId="0" applyFont="1" applyBorder="1"/>
    <xf numFmtId="0" fontId="0" fillId="0" borderId="7" xfId="0" applyBorder="1"/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43" fontId="10" fillId="0" borderId="1" xfId="1" applyFont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10" fontId="0" fillId="3" borderId="5" xfId="2" applyNumberFormat="1" applyFont="1" applyFill="1" applyBorder="1" applyProtection="1">
      <protection locked="0"/>
    </xf>
    <xf numFmtId="0" fontId="13" fillId="0" borderId="0" xfId="0" applyFont="1"/>
    <xf numFmtId="0" fontId="14" fillId="0" borderId="0" xfId="0" applyFont="1"/>
    <xf numFmtId="0" fontId="3" fillId="2" borderId="2" xfId="0" applyFont="1" applyFill="1" applyBorder="1" applyAlignment="1">
      <alignment horizontal="center" wrapText="1"/>
    </xf>
    <xf numFmtId="0" fontId="0" fillId="2" borderId="11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43" fontId="16" fillId="0" borderId="5" xfId="0" applyNumberFormat="1" applyFont="1" applyBorder="1"/>
    <xf numFmtId="0" fontId="8" fillId="0" borderId="11" xfId="0" applyFont="1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43" fontId="1" fillId="5" borderId="15" xfId="1" applyFill="1" applyBorder="1" applyAlignment="1" applyProtection="1">
      <alignment vertical="center"/>
      <protection locked="0"/>
    </xf>
    <xf numFmtId="9" fontId="9" fillId="0" borderId="15" xfId="0" applyNumberFormat="1" applyFont="1" applyBorder="1" applyAlignment="1">
      <alignment vertical="center"/>
    </xf>
    <xf numFmtId="164" fontId="0" fillId="3" borderId="19" xfId="2" applyNumberFormat="1" applyFont="1" applyFill="1" applyBorder="1" applyAlignment="1" applyProtection="1">
      <alignment horizontal="centerContinuous"/>
      <protection locked="0"/>
    </xf>
    <xf numFmtId="0" fontId="5" fillId="0" borderId="0" xfId="0" applyFont="1" applyAlignment="1">
      <alignment horizontal="center" vertical="center" textRotation="90" wrapText="1"/>
    </xf>
    <xf numFmtId="9" fontId="12" fillId="0" borderId="0" xfId="0" applyNumberFormat="1" applyFont="1" applyAlignment="1">
      <alignment horizontal="center" vertical="center" wrapText="1"/>
    </xf>
    <xf numFmtId="43" fontId="5" fillId="0" borderId="0" xfId="1" applyFont="1"/>
    <xf numFmtId="0" fontId="5" fillId="0" borderId="29" xfId="0" applyFont="1" applyBorder="1" applyAlignment="1">
      <alignment horizontal="center" vertical="center" textRotation="90" wrapText="1"/>
    </xf>
    <xf numFmtId="0" fontId="0" fillId="0" borderId="10" xfId="0" applyBorder="1" applyAlignment="1">
      <alignment wrapText="1"/>
    </xf>
    <xf numFmtId="0" fontId="3" fillId="8" borderId="10" xfId="0" applyFont="1" applyFill="1" applyBorder="1" applyAlignment="1">
      <alignment horizontal="center" wrapText="1"/>
    </xf>
    <xf numFmtId="9" fontId="5" fillId="0" borderId="0" xfId="0" applyNumberFormat="1" applyFont="1" applyAlignment="1">
      <alignment horizontal="center" vertical="center" wrapText="1"/>
    </xf>
    <xf numFmtId="43" fontId="12" fillId="0" borderId="0" xfId="1" applyFont="1"/>
    <xf numFmtId="0" fontId="12" fillId="0" borderId="0" xfId="0" applyFont="1" applyAlignment="1">
      <alignment horizontal="center" vertical="center" textRotation="90" wrapText="1"/>
    </xf>
    <xf numFmtId="0" fontId="3" fillId="0" borderId="10" xfId="0" applyFont="1" applyBorder="1" applyAlignment="1">
      <alignment horizontal="center" wrapText="1"/>
    </xf>
    <xf numFmtId="0" fontId="0" fillId="0" borderId="30" xfId="0" applyBorder="1" applyAlignment="1">
      <alignment horizontal="center" vertical="center"/>
    </xf>
    <xf numFmtId="43" fontId="5" fillId="5" borderId="1" xfId="1" applyFont="1" applyFill="1" applyBorder="1" applyProtection="1">
      <protection locked="0"/>
    </xf>
    <xf numFmtId="0" fontId="3" fillId="0" borderId="1" xfId="0" applyFont="1" applyBorder="1" applyAlignment="1">
      <alignment wrapText="1"/>
    </xf>
    <xf numFmtId="43" fontId="19" fillId="4" borderId="1" xfId="1" applyFont="1" applyFill="1" applyBorder="1" applyAlignment="1" applyProtection="1">
      <alignment horizontal="center" textRotation="90"/>
      <protection locked="0"/>
    </xf>
    <xf numFmtId="43" fontId="19" fillId="6" borderId="1" xfId="1" applyFont="1" applyFill="1" applyBorder="1" applyAlignment="1" applyProtection="1">
      <alignment horizontal="center" textRotation="90"/>
      <protection locked="0"/>
    </xf>
    <xf numFmtId="43" fontId="20" fillId="6" borderId="1" xfId="1" applyFont="1" applyFill="1" applyBorder="1" applyAlignment="1">
      <alignment horizontal="center" textRotation="90"/>
    </xf>
    <xf numFmtId="43" fontId="19" fillId="4" borderId="1" xfId="1" applyFont="1" applyFill="1" applyBorder="1" applyAlignment="1">
      <alignment horizontal="center" textRotation="90"/>
    </xf>
    <xf numFmtId="43" fontId="20" fillId="4" borderId="1" xfId="1" applyFont="1" applyFill="1" applyBorder="1" applyAlignment="1">
      <alignment horizontal="center" textRotation="90"/>
    </xf>
    <xf numFmtId="43" fontId="20" fillId="4" borderId="1" xfId="1" applyFont="1" applyFill="1" applyBorder="1" applyAlignment="1">
      <alignment horizontal="center" textRotation="90" wrapText="1"/>
    </xf>
    <xf numFmtId="43" fontId="19" fillId="4" borderId="1" xfId="1" applyFont="1" applyFill="1" applyBorder="1" applyAlignment="1">
      <alignment horizontal="center" textRotation="90" wrapText="1"/>
    </xf>
    <xf numFmtId="0" fontId="3" fillId="0" borderId="1" xfId="0" applyFont="1" applyBorder="1" applyAlignment="1">
      <alignment horizontal="center" textRotation="90" wrapText="1"/>
    </xf>
    <xf numFmtId="0" fontId="3" fillId="2" borderId="1" xfId="0" applyFont="1" applyFill="1" applyBorder="1" applyAlignment="1">
      <alignment horizontal="center" textRotation="90" wrapText="1"/>
    </xf>
    <xf numFmtId="43" fontId="3" fillId="0" borderId="1" xfId="1" applyFont="1" applyBorder="1" applyAlignment="1">
      <alignment horizontal="center" textRotation="90" wrapText="1"/>
    </xf>
    <xf numFmtId="0" fontId="0" fillId="0" borderId="0" xfId="0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5" fillId="0" borderId="30" xfId="0" applyFont="1" applyBorder="1" applyAlignment="1">
      <alignment horizontal="center" vertical="center"/>
    </xf>
    <xf numFmtId="0" fontId="0" fillId="0" borderId="30" xfId="0" applyBorder="1"/>
    <xf numFmtId="0" fontId="0" fillId="0" borderId="30" xfId="0" applyBorder="1" applyAlignment="1">
      <alignment horizontal="center"/>
    </xf>
    <xf numFmtId="43" fontId="5" fillId="4" borderId="1" xfId="1" applyFont="1" applyFill="1" applyBorder="1"/>
    <xf numFmtId="0" fontId="0" fillId="9" borderId="0" xfId="0" applyFill="1" applyAlignment="1">
      <alignment horizontal="center"/>
    </xf>
    <xf numFmtId="0" fontId="0" fillId="9" borderId="0" xfId="0" applyFill="1"/>
    <xf numFmtId="0" fontId="0" fillId="9" borderId="0" xfId="0" applyFill="1" applyAlignment="1">
      <alignment horizontal="center" vertical="center"/>
    </xf>
    <xf numFmtId="0" fontId="8" fillId="9" borderId="0" xfId="0" applyFont="1" applyFill="1" applyAlignment="1">
      <alignment horizontal="right"/>
    </xf>
    <xf numFmtId="0" fontId="0" fillId="9" borderId="30" xfId="0" applyFill="1" applyBorder="1" applyAlignment="1">
      <alignment horizontal="center" vertical="center"/>
    </xf>
    <xf numFmtId="0" fontId="8" fillId="0" borderId="9" xfId="0" applyFont="1" applyBorder="1" applyAlignment="1">
      <alignment horizontal="right"/>
    </xf>
    <xf numFmtId="164" fontId="0" fillId="3" borderId="9" xfId="2" applyNumberFormat="1" applyFont="1" applyFill="1" applyBorder="1" applyAlignment="1">
      <alignment horizontal="centerContinuous"/>
    </xf>
    <xf numFmtId="0" fontId="17" fillId="0" borderId="1" xfId="1" applyNumberFormat="1" applyFont="1" applyBorder="1" applyAlignment="1">
      <alignment horizontal="center" textRotation="90" wrapText="1"/>
    </xf>
    <xf numFmtId="0" fontId="2" fillId="0" borderId="19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9" xfId="0" applyFont="1" applyBorder="1" applyAlignment="1">
      <alignment horizontal="right"/>
    </xf>
    <xf numFmtId="0" fontId="0" fillId="0" borderId="19" xfId="0" applyBorder="1" applyAlignment="1">
      <alignment horizontal="right" vertical="center"/>
    </xf>
    <xf numFmtId="43" fontId="5" fillId="0" borderId="1" xfId="1" applyFont="1" applyFill="1" applyBorder="1"/>
    <xf numFmtId="43" fontId="19" fillId="6" borderId="1" xfId="1" applyFont="1" applyFill="1" applyBorder="1" applyAlignment="1" applyProtection="1">
      <alignment horizontal="center" textRotation="90" wrapText="1"/>
      <protection locked="0"/>
    </xf>
    <xf numFmtId="0" fontId="2" fillId="0" borderId="5" xfId="0" applyFont="1" applyBorder="1" applyAlignment="1">
      <alignment horizontal="right" vertical="center"/>
    </xf>
    <xf numFmtId="0" fontId="2" fillId="0" borderId="5" xfId="0" applyFont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0" fillId="0" borderId="31" xfId="0" applyBorder="1"/>
    <xf numFmtId="0" fontId="3" fillId="0" borderId="5" xfId="0" applyFont="1" applyBorder="1"/>
    <xf numFmtId="43" fontId="0" fillId="0" borderId="0" xfId="1" applyFont="1" applyProtection="1"/>
    <xf numFmtId="164" fontId="0" fillId="3" borderId="19" xfId="2" applyNumberFormat="1" applyFont="1" applyFill="1" applyBorder="1" applyAlignment="1" applyProtection="1">
      <alignment horizontal="centerContinuous"/>
    </xf>
    <xf numFmtId="164" fontId="0" fillId="3" borderId="9" xfId="2" applyNumberFormat="1" applyFont="1" applyFill="1" applyBorder="1" applyAlignment="1" applyProtection="1">
      <alignment horizontal="centerContinuous"/>
    </xf>
    <xf numFmtId="10" fontId="0" fillId="0" borderId="5" xfId="2" applyNumberFormat="1" applyFont="1" applyBorder="1" applyProtection="1"/>
    <xf numFmtId="43" fontId="5" fillId="0" borderId="0" xfId="1" applyFont="1" applyProtection="1"/>
    <xf numFmtId="43" fontId="0" fillId="3" borderId="5" xfId="1" applyFont="1" applyFill="1" applyBorder="1" applyProtection="1"/>
    <xf numFmtId="43" fontId="12" fillId="0" borderId="0" xfId="1" applyFont="1" applyProtection="1"/>
    <xf numFmtId="10" fontId="0" fillId="3" borderId="5" xfId="2" applyNumberFormat="1" applyFont="1" applyFill="1" applyBorder="1" applyProtection="1"/>
    <xf numFmtId="43" fontId="0" fillId="3" borderId="16" xfId="1" applyFont="1" applyFill="1" applyBorder="1" applyProtection="1"/>
    <xf numFmtId="43" fontId="2" fillId="3" borderId="5" xfId="1" applyFont="1" applyFill="1" applyBorder="1" applyProtection="1"/>
    <xf numFmtId="43" fontId="2" fillId="0" borderId="5" xfId="1" applyFont="1" applyBorder="1" applyProtection="1"/>
    <xf numFmtId="43" fontId="5" fillId="0" borderId="10" xfId="1" applyFont="1" applyBorder="1" applyProtection="1"/>
    <xf numFmtId="43" fontId="12" fillId="0" borderId="10" xfId="1" applyFont="1" applyBorder="1" applyProtection="1"/>
    <xf numFmtId="0" fontId="17" fillId="0" borderId="1" xfId="1" applyNumberFormat="1" applyFont="1" applyBorder="1" applyAlignment="1" applyProtection="1">
      <alignment horizontal="center" textRotation="90" wrapText="1"/>
    </xf>
    <xf numFmtId="43" fontId="3" fillId="0" borderId="1" xfId="1" applyFont="1" applyBorder="1" applyAlignment="1" applyProtection="1">
      <alignment horizontal="center" textRotation="90" wrapText="1"/>
    </xf>
    <xf numFmtId="43" fontId="19" fillId="4" borderId="1" xfId="1" applyFont="1" applyFill="1" applyBorder="1" applyAlignment="1" applyProtection="1">
      <alignment horizontal="center" textRotation="90"/>
    </xf>
    <xf numFmtId="43" fontId="19" fillId="6" borderId="1" xfId="1" applyFont="1" applyFill="1" applyBorder="1" applyAlignment="1" applyProtection="1">
      <alignment horizontal="center" textRotation="90"/>
    </xf>
    <xf numFmtId="43" fontId="19" fillId="6" borderId="1" xfId="1" applyFont="1" applyFill="1" applyBorder="1" applyAlignment="1" applyProtection="1">
      <alignment horizontal="center" textRotation="90" wrapText="1"/>
    </xf>
    <xf numFmtId="43" fontId="20" fillId="6" borderId="1" xfId="1" applyFont="1" applyFill="1" applyBorder="1" applyAlignment="1" applyProtection="1">
      <alignment horizontal="center" textRotation="90"/>
    </xf>
    <xf numFmtId="43" fontId="20" fillId="4" borderId="1" xfId="1" applyFont="1" applyFill="1" applyBorder="1" applyAlignment="1" applyProtection="1">
      <alignment horizontal="center" textRotation="90"/>
    </xf>
    <xf numFmtId="43" fontId="20" fillId="4" borderId="1" xfId="1" applyFont="1" applyFill="1" applyBorder="1" applyAlignment="1" applyProtection="1">
      <alignment horizontal="center" textRotation="90" wrapText="1"/>
    </xf>
    <xf numFmtId="43" fontId="19" fillId="4" borderId="1" xfId="1" applyFont="1" applyFill="1" applyBorder="1" applyAlignment="1" applyProtection="1">
      <alignment horizontal="center" textRotation="90" wrapText="1"/>
    </xf>
    <xf numFmtId="43" fontId="5" fillId="0" borderId="1" xfId="1" applyFont="1" applyBorder="1" applyProtection="1"/>
    <xf numFmtId="9" fontId="6" fillId="0" borderId="1" xfId="2" applyFont="1" applyBorder="1" applyAlignment="1" applyProtection="1">
      <alignment horizontal="center" vertical="center" wrapText="1"/>
    </xf>
    <xf numFmtId="43" fontId="12" fillId="0" borderId="1" xfId="1" applyFont="1" applyBorder="1" applyProtection="1"/>
    <xf numFmtId="43" fontId="0" fillId="0" borderId="14" xfId="1" applyFont="1" applyBorder="1" applyAlignment="1" applyProtection="1">
      <alignment horizontal="center" vertical="center"/>
    </xf>
    <xf numFmtId="43" fontId="0" fillId="0" borderId="8" xfId="1" applyFont="1" applyBorder="1" applyAlignment="1" applyProtection="1">
      <alignment horizontal="center" vertical="center"/>
    </xf>
    <xf numFmtId="43" fontId="0" fillId="0" borderId="8" xfId="1" applyFont="1" applyBorder="1" applyProtection="1"/>
    <xf numFmtId="43" fontId="0" fillId="0" borderId="10" xfId="1" applyFont="1" applyBorder="1" applyAlignment="1" applyProtection="1">
      <alignment horizontal="center" vertical="center"/>
    </xf>
    <xf numFmtId="43" fontId="0" fillId="0" borderId="10" xfId="1" applyFont="1" applyBorder="1" applyProtection="1"/>
    <xf numFmtId="43" fontId="11" fillId="0" borderId="1" xfId="1" applyFont="1" applyBorder="1" applyAlignment="1" applyProtection="1">
      <alignment horizontal="center" vertical="center"/>
    </xf>
    <xf numFmtId="43" fontId="5" fillId="5" borderId="1" xfId="1" applyFont="1" applyFill="1" applyBorder="1" applyProtection="1"/>
    <xf numFmtId="43" fontId="0" fillId="5" borderId="1" xfId="1" applyFont="1" applyFill="1" applyBorder="1" applyAlignment="1" applyProtection="1">
      <alignment horizontal="center" vertical="center"/>
    </xf>
    <xf numFmtId="43" fontId="10" fillId="0" borderId="1" xfId="1" applyFont="1" applyBorder="1" applyAlignment="1" applyProtection="1">
      <alignment horizontal="center" vertical="center"/>
    </xf>
    <xf numFmtId="43" fontId="0" fillId="0" borderId="1" xfId="1" applyFont="1" applyBorder="1" applyProtection="1"/>
    <xf numFmtId="43" fontId="5" fillId="7" borderId="1" xfId="1" applyFont="1" applyFill="1" applyBorder="1" applyProtection="1"/>
    <xf numFmtId="43" fontId="5" fillId="4" borderId="1" xfId="1" applyFont="1" applyFill="1" applyBorder="1" applyProtection="1"/>
    <xf numFmtId="43" fontId="5" fillId="0" borderId="1" xfId="1" applyFont="1" applyFill="1" applyBorder="1" applyProtection="1"/>
    <xf numFmtId="43" fontId="1" fillId="5" borderId="1" xfId="1" applyFill="1" applyBorder="1" applyAlignment="1" applyProtection="1">
      <alignment horizontal="center" vertical="center"/>
    </xf>
    <xf numFmtId="43" fontId="2" fillId="0" borderId="7" xfId="1" applyFont="1" applyBorder="1" applyAlignment="1" applyProtection="1">
      <alignment horizontal="center" vertical="center"/>
    </xf>
    <xf numFmtId="43" fontId="2" fillId="0" borderId="7" xfId="1" applyFont="1" applyBorder="1" applyProtection="1"/>
    <xf numFmtId="43" fontId="0" fillId="0" borderId="0" xfId="1" applyFont="1" applyAlignment="1" applyProtection="1">
      <alignment horizontal="right" vertical="center"/>
    </xf>
    <xf numFmtId="43" fontId="0" fillId="0" borderId="0" xfId="1" applyFont="1" applyAlignment="1" applyProtection="1">
      <alignment horizontal="center" vertical="center"/>
    </xf>
    <xf numFmtId="43" fontId="0" fillId="0" borderId="13" xfId="1" applyFont="1" applyBorder="1" applyAlignment="1" applyProtection="1">
      <alignment horizontal="center" vertical="center"/>
    </xf>
    <xf numFmtId="43" fontId="1" fillId="5" borderId="15" xfId="1" applyFill="1" applyBorder="1" applyAlignment="1" applyProtection="1">
      <alignment vertical="center"/>
    </xf>
    <xf numFmtId="43" fontId="0" fillId="0" borderId="15" xfId="1" applyFont="1" applyBorder="1" applyAlignment="1" applyProtection="1">
      <alignment horizontal="center" vertical="center"/>
    </xf>
    <xf numFmtId="43" fontId="0" fillId="0" borderId="15" xfId="1" applyFont="1" applyBorder="1" applyProtection="1"/>
    <xf numFmtId="43" fontId="2" fillId="0" borderId="5" xfId="1" applyFont="1" applyBorder="1" applyAlignment="1" applyProtection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5" borderId="22" xfId="0" applyFill="1" applyBorder="1" applyAlignment="1" applyProtection="1">
      <alignment horizontal="left" vertical="center"/>
      <protection locked="0"/>
    </xf>
    <xf numFmtId="0" fontId="0" fillId="5" borderId="23" xfId="0" applyFill="1" applyBorder="1" applyAlignment="1" applyProtection="1">
      <alignment horizontal="left" vertical="center"/>
      <protection locked="0"/>
    </xf>
    <xf numFmtId="0" fontId="0" fillId="5" borderId="24" xfId="0" applyFill="1" applyBorder="1" applyAlignment="1" applyProtection="1">
      <alignment horizontal="left" vertical="center"/>
      <protection locked="0"/>
    </xf>
    <xf numFmtId="0" fontId="0" fillId="5" borderId="3" xfId="0" applyFill="1" applyBorder="1" applyAlignment="1" applyProtection="1">
      <alignment horizontal="left" vertical="center"/>
      <protection locked="0"/>
    </xf>
    <xf numFmtId="0" fontId="0" fillId="5" borderId="25" xfId="0" applyFill="1" applyBorder="1" applyAlignment="1" applyProtection="1">
      <alignment horizontal="left" vertical="center"/>
      <protection locked="0"/>
    </xf>
    <xf numFmtId="0" fontId="0" fillId="5" borderId="26" xfId="0" applyFill="1" applyBorder="1" applyAlignment="1" applyProtection="1">
      <alignment horizontal="left" vertical="center"/>
      <protection locked="0"/>
    </xf>
    <xf numFmtId="0" fontId="0" fillId="5" borderId="27" xfId="0" applyFill="1" applyBorder="1" applyAlignment="1" applyProtection="1">
      <alignment horizontal="left" vertical="center"/>
      <protection locked="0"/>
    </xf>
    <xf numFmtId="0" fontId="0" fillId="5" borderId="28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>
      <alignment horizontal="left" vertical="center"/>
    </xf>
    <xf numFmtId="0" fontId="0" fillId="5" borderId="22" xfId="0" applyFill="1" applyBorder="1" applyAlignment="1">
      <alignment horizontal="left" vertical="center"/>
    </xf>
    <xf numFmtId="0" fontId="0" fillId="5" borderId="23" xfId="0" applyFill="1" applyBorder="1" applyAlignment="1">
      <alignment horizontal="left" vertical="center"/>
    </xf>
    <xf numFmtId="0" fontId="0" fillId="5" borderId="24" xfId="0" applyFill="1" applyBorder="1" applyAlignment="1">
      <alignment horizontal="left" vertical="center"/>
    </xf>
    <xf numFmtId="0" fontId="0" fillId="5" borderId="3" xfId="0" applyFill="1" applyBorder="1" applyAlignment="1">
      <alignment horizontal="left" vertical="center"/>
    </xf>
    <xf numFmtId="0" fontId="0" fillId="5" borderId="25" xfId="0" applyFill="1" applyBorder="1" applyAlignment="1">
      <alignment horizontal="left" vertical="center"/>
    </xf>
    <xf numFmtId="0" fontId="0" fillId="5" borderId="26" xfId="0" applyFill="1" applyBorder="1" applyAlignment="1">
      <alignment horizontal="left" vertical="center"/>
    </xf>
    <xf numFmtId="0" fontId="0" fillId="5" borderId="27" xfId="0" applyFill="1" applyBorder="1" applyAlignment="1">
      <alignment horizontal="left" vertical="center"/>
    </xf>
    <xf numFmtId="0" fontId="0" fillId="5" borderId="28" xfId="0" applyFill="1" applyBorder="1" applyAlignment="1">
      <alignment horizontal="left" vertical="center"/>
    </xf>
  </cellXfs>
  <cellStyles count="3">
    <cellStyle name="Komma" xfId="1" builtinId="3"/>
    <cellStyle name="Prozent" xfId="2" builtinId="5"/>
    <cellStyle name="Standard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66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7C8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66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7C8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CC"/>
      <color rgb="FFFFFFCC"/>
      <color rgb="FF66FF33"/>
      <color rgb="FFFF6600"/>
      <color rgb="FFFF7C80"/>
      <color rgb="FFFFE89F"/>
      <color rgb="FF99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495F1-A9E5-47B2-8E73-2F189EBEF726}">
  <sheetPr>
    <tabColor rgb="FF66FF33"/>
    <pageSetUpPr fitToPage="1"/>
  </sheetPr>
  <dimension ref="A1:BZ81"/>
  <sheetViews>
    <sheetView tabSelected="1" zoomScaleNormal="100" zoomScaleSheetLayoutView="90" workbookViewId="0">
      <selection activeCell="V7" sqref="V7"/>
    </sheetView>
  </sheetViews>
  <sheetFormatPr baseColWidth="10" defaultRowHeight="14.25" outlineLevelRow="1" outlineLevelCol="1" x14ac:dyDescent="0.2"/>
  <cols>
    <col min="1" max="1" width="7.375" style="1" customWidth="1"/>
    <col min="2" max="3" width="4.875" style="1" bestFit="1" customWidth="1"/>
    <col min="4" max="4" width="12.25" style="1" customWidth="1"/>
    <col min="5" max="5" width="1.125" style="1" customWidth="1"/>
    <col min="6" max="6" width="6.5" style="100" customWidth="1"/>
    <col min="7" max="7" width="6.5" style="100" bestFit="1" customWidth="1"/>
    <col min="8" max="9" width="5.875" style="100" customWidth="1"/>
    <col min="10" max="11" width="6" style="100" customWidth="1"/>
    <col min="12" max="15" width="5.875" style="100" customWidth="1"/>
    <col min="16" max="16" width="1.125" style="1" customWidth="1"/>
    <col min="17" max="17" width="9.75" style="1" customWidth="1"/>
    <col min="18" max="18" width="6.875" style="1" customWidth="1"/>
    <col min="19" max="19" width="6.5" style="1" customWidth="1"/>
    <col min="20" max="20" width="6.625" style="1" customWidth="1"/>
    <col min="21" max="21" width="10.75" style="1" customWidth="1"/>
    <col min="22" max="22" width="11" customWidth="1"/>
    <col min="23" max="23" width="8.875" style="73" bestFit="1" customWidth="1"/>
    <col min="24" max="24" width="10" customWidth="1"/>
    <col min="25" max="25" width="1" style="1" customWidth="1"/>
    <col min="26" max="26" width="9.5" customWidth="1"/>
    <col min="27" max="27" width="7.125" bestFit="1" customWidth="1"/>
    <col min="28" max="28" width="8.375" customWidth="1"/>
    <col min="29" max="29" width="8.375" bestFit="1" customWidth="1"/>
    <col min="30" max="30" width="6.75" bestFit="1" customWidth="1"/>
    <col min="31" max="31" width="8.875" customWidth="1"/>
    <col min="32" max="32" width="1" style="1" customWidth="1"/>
    <col min="33" max="33" width="10.75" style="54" customWidth="1"/>
    <col min="34" max="34" width="9.875" customWidth="1"/>
    <col min="35" max="35" width="10.375" customWidth="1"/>
    <col min="36" max="36" width="9" customWidth="1"/>
    <col min="37" max="37" width="10.75" customWidth="1"/>
    <col min="38" max="38" width="1" style="1" customWidth="1"/>
    <col min="39" max="39" width="10.875" customWidth="1"/>
    <col min="40" max="40" width="9.875" customWidth="1"/>
    <col min="41" max="41" width="8.875" customWidth="1"/>
    <col min="42" max="42" width="1.875" style="1" customWidth="1"/>
    <col min="43" max="43" width="3.875" hidden="1" customWidth="1"/>
    <col min="44" max="44" width="7.875" hidden="1" customWidth="1" outlineLevel="1"/>
    <col min="45" max="45" width="8" hidden="1" customWidth="1" outlineLevel="1"/>
    <col min="46" max="47" width="6" hidden="1" customWidth="1" outlineLevel="1"/>
    <col min="48" max="48" width="6.5" hidden="1" customWidth="1" outlineLevel="1"/>
    <col min="49" max="49" width="7.75" hidden="1" customWidth="1" outlineLevel="1"/>
    <col min="50" max="50" width="7.875" hidden="1" customWidth="1" outlineLevel="1"/>
    <col min="51" max="51" width="7.75" hidden="1" customWidth="1" outlineLevel="1"/>
    <col min="52" max="52" width="9" hidden="1" customWidth="1" outlineLevel="1"/>
    <col min="53" max="55" width="7.25" hidden="1" customWidth="1" outlineLevel="1"/>
    <col min="56" max="58" width="6.625" hidden="1" customWidth="1" outlineLevel="1"/>
    <col min="59" max="59" width="7.375" style="100" hidden="1" customWidth="1" collapsed="1"/>
    <col min="60" max="60" width="5.25" style="100" hidden="1" customWidth="1"/>
    <col min="61" max="63" width="5" style="100" hidden="1" customWidth="1"/>
    <col min="64" max="64" width="3.875" style="100" hidden="1" customWidth="1"/>
    <col min="65" max="65" width="3.75" style="100" hidden="1" customWidth="1"/>
    <col min="66" max="66" width="5.25" style="100" hidden="1" customWidth="1"/>
    <col min="67" max="67" width="6.5" style="101" hidden="1" customWidth="1"/>
    <col min="68" max="68" width="5.25" style="100" hidden="1" customWidth="1"/>
    <col min="69" max="71" width="5.625" style="100" hidden="1" customWidth="1"/>
    <col min="72" max="72" width="4.875" style="100" hidden="1" customWidth="1"/>
    <col min="73" max="73" width="5.625" style="100" hidden="1" customWidth="1"/>
    <col min="74" max="74" width="6.75" style="100" hidden="1" customWidth="1"/>
    <col min="75" max="75" width="4.875" style="100" hidden="1" customWidth="1"/>
    <col min="76" max="76" width="8.75" style="100" hidden="1" customWidth="1"/>
    <col min="77" max="77" width="11.25" hidden="1" customWidth="1"/>
  </cols>
  <sheetData>
    <row r="1" spans="1:78" x14ac:dyDescent="0.2">
      <c r="D1" s="61" t="s">
        <v>125</v>
      </c>
      <c r="F1" s="221"/>
      <c r="G1" s="222"/>
      <c r="H1" s="222"/>
      <c r="I1" s="222"/>
      <c r="J1" s="222"/>
      <c r="K1" s="222"/>
      <c r="L1" s="222"/>
      <c r="M1" s="222"/>
      <c r="N1" s="222"/>
      <c r="O1" s="223"/>
      <c r="BG1" s="100" t="s">
        <v>43</v>
      </c>
      <c r="BI1" s="100">
        <v>205</v>
      </c>
    </row>
    <row r="2" spans="1:78" x14ac:dyDescent="0.2">
      <c r="D2" s="61" t="s">
        <v>126</v>
      </c>
      <c r="F2" s="224"/>
      <c r="G2" s="225"/>
      <c r="H2" s="225"/>
      <c r="I2" s="225"/>
      <c r="J2" s="225"/>
      <c r="K2" s="225"/>
      <c r="L2" s="225"/>
      <c r="M2" s="225"/>
      <c r="N2" s="225"/>
      <c r="O2" s="226"/>
      <c r="BI2" s="100">
        <v>246</v>
      </c>
    </row>
    <row r="3" spans="1:78" x14ac:dyDescent="0.2">
      <c r="D3" s="61" t="s">
        <v>127</v>
      </c>
      <c r="F3" s="227"/>
      <c r="G3" s="228"/>
      <c r="H3" s="228"/>
      <c r="I3" s="228"/>
      <c r="J3" s="228"/>
      <c r="K3" s="228"/>
      <c r="L3" s="228"/>
      <c r="M3" s="228"/>
      <c r="N3" s="228"/>
      <c r="O3" s="229"/>
    </row>
    <row r="4" spans="1:78" x14ac:dyDescent="0.2">
      <c r="D4" s="61" t="s">
        <v>128</v>
      </c>
      <c r="F4" s="118">
        <v>1</v>
      </c>
      <c r="G4" s="154"/>
      <c r="H4" s="122"/>
      <c r="I4" s="119"/>
      <c r="J4" s="119"/>
      <c r="K4" s="119"/>
      <c r="L4" s="119"/>
      <c r="M4" s="119"/>
      <c r="N4" s="119"/>
      <c r="O4" s="119"/>
    </row>
    <row r="5" spans="1:78" ht="15.75" outlineLevel="1" x14ac:dyDescent="0.25">
      <c r="A5" s="106" t="s">
        <v>123</v>
      </c>
      <c r="F5" s="119"/>
      <c r="G5" s="119"/>
      <c r="H5" s="119"/>
      <c r="I5" s="119"/>
      <c r="J5" s="119"/>
      <c r="K5" s="119"/>
      <c r="L5" s="119"/>
      <c r="M5" s="119"/>
      <c r="N5" s="119"/>
      <c r="O5" s="119"/>
      <c r="V5" t="s">
        <v>130</v>
      </c>
      <c r="W5">
        <v>2023</v>
      </c>
      <c r="BG5" s="119"/>
      <c r="BH5" s="119"/>
      <c r="BI5" s="119"/>
      <c r="BJ5" s="119"/>
      <c r="BK5" s="119"/>
      <c r="BL5" s="119"/>
      <c r="BM5" s="119"/>
      <c r="BN5" s="119"/>
      <c r="BO5" s="127"/>
      <c r="BP5" s="119"/>
      <c r="BQ5" s="119"/>
      <c r="BR5" s="119"/>
      <c r="BS5" s="119"/>
      <c r="BT5" s="119"/>
      <c r="BU5" s="119"/>
      <c r="BV5" s="119"/>
      <c r="BW5" s="119"/>
      <c r="BX5" s="119"/>
    </row>
    <row r="6" spans="1:78" ht="15" outlineLevel="1" x14ac:dyDescent="0.2">
      <c r="A6" s="107" t="s">
        <v>124</v>
      </c>
      <c r="F6" s="120"/>
      <c r="G6" s="120"/>
      <c r="H6" s="120"/>
      <c r="I6" s="120"/>
      <c r="J6" s="120"/>
      <c r="K6" s="120"/>
      <c r="L6" s="120"/>
      <c r="M6" s="120"/>
      <c r="N6" s="120"/>
      <c r="O6" s="120"/>
      <c r="AB6" s="75" t="s">
        <v>131</v>
      </c>
      <c r="AC6" s="59">
        <f>IF(AC7=205,10.64%,IF(AC7=246,13.04%,0))</f>
        <v>0.10640000000000001</v>
      </c>
      <c r="BG6" s="120"/>
      <c r="BH6" s="120"/>
      <c r="BI6" s="120"/>
      <c r="BJ6" s="120"/>
      <c r="BK6" s="120"/>
      <c r="BL6" s="120"/>
      <c r="BM6" s="120"/>
      <c r="BN6" s="120"/>
      <c r="BO6" s="120"/>
      <c r="BP6" s="125"/>
      <c r="BQ6" s="120"/>
      <c r="BR6" s="120"/>
      <c r="BS6" s="120"/>
      <c r="BT6" s="120"/>
      <c r="BU6" s="120"/>
      <c r="BV6" s="120"/>
      <c r="BW6" s="120"/>
      <c r="BX6" s="120"/>
    </row>
    <row r="7" spans="1:78" outlineLevel="1" x14ac:dyDescent="0.2">
      <c r="F7" s="121"/>
      <c r="G7" s="121"/>
      <c r="H7" s="121"/>
      <c r="I7" s="121"/>
      <c r="J7" s="121"/>
      <c r="K7" s="121"/>
      <c r="L7" s="121"/>
      <c r="M7" s="121"/>
      <c r="N7" s="121"/>
      <c r="O7" s="121"/>
      <c r="Q7"/>
      <c r="R7"/>
      <c r="S7"/>
      <c r="T7"/>
      <c r="U7" s="61" t="s">
        <v>129</v>
      </c>
      <c r="V7" s="58"/>
      <c r="W7" s="74" t="s">
        <v>100</v>
      </c>
      <c r="AB7" s="26" t="s">
        <v>132</v>
      </c>
      <c r="AC7" s="58">
        <v>205</v>
      </c>
      <c r="AD7" s="166" t="s">
        <v>100</v>
      </c>
      <c r="BG7" s="121"/>
      <c r="BH7" s="121"/>
      <c r="BI7" s="121"/>
      <c r="BJ7" s="121"/>
      <c r="BK7" s="121"/>
      <c r="BL7" s="121"/>
      <c r="BM7" s="121"/>
      <c r="BN7" s="121"/>
      <c r="BO7" s="126"/>
      <c r="BP7" s="121"/>
      <c r="BQ7" s="121"/>
      <c r="BR7" s="121"/>
      <c r="BS7" s="121"/>
      <c r="BT7" s="121"/>
      <c r="BU7" s="121"/>
      <c r="BV7" s="121"/>
      <c r="BW7" s="121"/>
      <c r="BX7" s="121"/>
    </row>
    <row r="8" spans="1:78" outlineLevel="1" x14ac:dyDescent="0.2">
      <c r="F8" s="121"/>
      <c r="G8" s="121"/>
      <c r="H8" s="121"/>
      <c r="I8" s="121"/>
      <c r="J8" s="121"/>
      <c r="K8" s="121"/>
      <c r="L8" s="121"/>
      <c r="M8" s="121"/>
      <c r="N8" s="121"/>
      <c r="O8" s="121"/>
      <c r="AE8" s="46" t="s">
        <v>135</v>
      </c>
      <c r="AG8" s="105"/>
      <c r="AH8" t="s">
        <v>3</v>
      </c>
      <c r="BG8" s="121"/>
      <c r="BH8" s="121"/>
      <c r="BI8" s="121"/>
      <c r="BJ8" s="121"/>
      <c r="BK8" s="121"/>
      <c r="BL8" s="121"/>
      <c r="BM8" s="121"/>
      <c r="BN8" s="121"/>
      <c r="BO8" s="126"/>
      <c r="BP8" s="121"/>
      <c r="BQ8" s="121"/>
      <c r="BR8" s="121"/>
      <c r="BS8" s="121"/>
      <c r="BT8" s="121"/>
      <c r="BU8" s="121"/>
      <c r="BV8" s="121"/>
      <c r="BW8" s="121"/>
      <c r="BX8" s="121"/>
    </row>
    <row r="9" spans="1:78" ht="15.75" outlineLevel="1" x14ac:dyDescent="0.25">
      <c r="A9" s="106" t="s">
        <v>122</v>
      </c>
      <c r="F9" s="121"/>
      <c r="G9" s="121"/>
      <c r="H9" s="121"/>
      <c r="I9" s="121"/>
      <c r="J9" s="121"/>
      <c r="K9" s="121"/>
      <c r="L9" s="121"/>
      <c r="M9" s="121"/>
      <c r="N9" s="121"/>
      <c r="O9" s="121"/>
      <c r="U9"/>
      <c r="W9" s="148"/>
      <c r="X9" s="149"/>
      <c r="Y9" s="149"/>
      <c r="Z9" s="149"/>
      <c r="AA9" s="150"/>
      <c r="AB9" s="151" t="s">
        <v>133</v>
      </c>
      <c r="AC9" s="48"/>
      <c r="AD9" s="166" t="s">
        <v>100</v>
      </c>
      <c r="AE9" s="46" t="s">
        <v>135</v>
      </c>
      <c r="AF9"/>
      <c r="AG9" s="58"/>
      <c r="AH9" t="s">
        <v>0</v>
      </c>
      <c r="BG9" s="121"/>
      <c r="BH9" s="121"/>
      <c r="BI9" s="121"/>
      <c r="BJ9" s="121"/>
      <c r="BK9" s="121"/>
      <c r="BL9" s="121"/>
      <c r="BM9" s="121"/>
      <c r="BN9" s="121"/>
      <c r="BO9" s="126"/>
      <c r="BP9" s="121"/>
      <c r="BQ9" s="121"/>
      <c r="BR9" s="121"/>
      <c r="BS9" s="121"/>
      <c r="BT9" s="121"/>
      <c r="BU9" s="121"/>
      <c r="BV9" s="121"/>
      <c r="BW9" s="121"/>
      <c r="BX9" s="121"/>
    </row>
    <row r="10" spans="1:78" ht="15" outlineLevel="1" x14ac:dyDescent="0.25"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W10" s="148"/>
      <c r="X10" s="149"/>
      <c r="Y10" s="152"/>
      <c r="Z10" s="149"/>
      <c r="AA10" s="149"/>
      <c r="AB10" s="151" t="s">
        <v>134</v>
      </c>
      <c r="AC10" s="49">
        <v>29.3</v>
      </c>
      <c r="AD10" s="43" t="s">
        <v>0</v>
      </c>
      <c r="AE10" s="46" t="s">
        <v>135</v>
      </c>
      <c r="AF10" s="44"/>
      <c r="AG10" s="45">
        <f>IF(AG8&gt;0,ROUND(AC10*AG8*2,1)/2,AG9)</f>
        <v>0</v>
      </c>
      <c r="AH10" s="47"/>
      <c r="AI10" s="153" t="s">
        <v>136</v>
      </c>
      <c r="AJ10" s="45">
        <f>AC10+AG10</f>
        <v>29.3</v>
      </c>
      <c r="AK10" t="s">
        <v>0</v>
      </c>
      <c r="BG10" s="121"/>
      <c r="BH10" s="121"/>
      <c r="BI10" s="121"/>
      <c r="BJ10" s="121"/>
      <c r="BK10" s="121"/>
      <c r="BL10" s="121"/>
      <c r="BM10" s="121"/>
      <c r="BN10" s="121"/>
      <c r="BO10" s="126"/>
      <c r="BP10" s="121"/>
      <c r="BQ10" s="121"/>
      <c r="BR10" s="121"/>
      <c r="BS10" s="121"/>
      <c r="BT10" s="121"/>
      <c r="BU10" s="121"/>
      <c r="BV10" s="121"/>
      <c r="BW10" s="121"/>
      <c r="BX10" s="121"/>
    </row>
    <row r="11" spans="1:78" s="3" customFormat="1" ht="14.25" customHeight="1" x14ac:dyDescent="0.2">
      <c r="A11" s="215" t="s">
        <v>137</v>
      </c>
      <c r="B11" s="216"/>
      <c r="C11" s="216"/>
      <c r="D11" s="217"/>
      <c r="E11" s="8"/>
      <c r="F11" s="218" t="s">
        <v>138</v>
      </c>
      <c r="G11" s="219"/>
      <c r="H11" s="219"/>
      <c r="I11" s="219"/>
      <c r="J11" s="219"/>
      <c r="K11" s="219"/>
      <c r="L11" s="219"/>
      <c r="M11" s="219"/>
      <c r="N11" s="219"/>
      <c r="O11" s="220"/>
      <c r="P11" s="108"/>
      <c r="Q11" s="215" t="s">
        <v>162</v>
      </c>
      <c r="R11" s="216"/>
      <c r="S11" s="216"/>
      <c r="T11" s="216"/>
      <c r="U11" s="216"/>
      <c r="V11" s="216"/>
      <c r="W11" s="216"/>
      <c r="X11" s="217"/>
      <c r="Y11" s="42"/>
      <c r="Z11" s="215" t="s">
        <v>163</v>
      </c>
      <c r="AA11" s="216"/>
      <c r="AB11" s="216"/>
      <c r="AC11" s="219"/>
      <c r="AD11" s="219"/>
      <c r="AE11" s="220"/>
      <c r="AF11" s="42"/>
      <c r="AG11" s="218" t="s">
        <v>164</v>
      </c>
      <c r="AH11" s="219"/>
      <c r="AI11" s="219"/>
      <c r="AJ11" s="216"/>
      <c r="AK11" s="217"/>
      <c r="AL11" s="42"/>
      <c r="AM11" s="128"/>
      <c r="AN11" s="128"/>
      <c r="AO11" s="128"/>
      <c r="AP11" s="42"/>
      <c r="AQ11" s="123"/>
      <c r="AR11" s="124" t="s">
        <v>19</v>
      </c>
      <c r="AS11" s="124" t="s">
        <v>20</v>
      </c>
      <c r="AT11" s="124"/>
      <c r="AU11" s="124" t="s">
        <v>21</v>
      </c>
      <c r="AV11" s="124" t="s">
        <v>22</v>
      </c>
      <c r="AW11" s="124" t="s">
        <v>23</v>
      </c>
      <c r="AX11" s="124" t="s">
        <v>24</v>
      </c>
      <c r="AY11" s="124" t="s">
        <v>25</v>
      </c>
      <c r="AZ11" s="124" t="s">
        <v>26</v>
      </c>
      <c r="BA11" s="124" t="s">
        <v>27</v>
      </c>
      <c r="BB11" s="124" t="s">
        <v>27</v>
      </c>
      <c r="BC11" s="124" t="s">
        <v>27</v>
      </c>
      <c r="BD11" s="124" t="s">
        <v>27</v>
      </c>
      <c r="BE11" s="124" t="s">
        <v>27</v>
      </c>
      <c r="BF11" s="124" t="s">
        <v>27</v>
      </c>
      <c r="BG11" s="78"/>
      <c r="BH11" s="78"/>
      <c r="BI11" s="78"/>
      <c r="BJ11" s="78"/>
      <c r="BK11" s="78"/>
      <c r="BL11" s="78"/>
      <c r="BM11" s="78"/>
      <c r="BN11" s="78"/>
      <c r="BO11" s="96"/>
      <c r="BP11" s="78"/>
      <c r="BQ11" s="78"/>
      <c r="BR11" s="78"/>
      <c r="BS11" s="78"/>
      <c r="BT11" s="78"/>
      <c r="BU11" s="78"/>
      <c r="BV11" s="78"/>
      <c r="BW11" s="78"/>
      <c r="BX11" s="78"/>
      <c r="BY11" s="123"/>
      <c r="BZ11" s="123"/>
    </row>
    <row r="12" spans="1:78" s="131" customFormat="1" ht="212.25" customHeight="1" outlineLevel="1" collapsed="1" x14ac:dyDescent="0.2">
      <c r="A12" s="139" t="s">
        <v>118</v>
      </c>
      <c r="B12" s="139" t="s">
        <v>119</v>
      </c>
      <c r="C12" s="139" t="s">
        <v>120</v>
      </c>
      <c r="D12" s="139" t="s">
        <v>121</v>
      </c>
      <c r="E12" s="8"/>
      <c r="F12" s="155" t="s">
        <v>139</v>
      </c>
      <c r="G12" s="180" t="s">
        <v>175</v>
      </c>
      <c r="H12" s="155" t="s">
        <v>140</v>
      </c>
      <c r="I12" s="155" t="s">
        <v>141</v>
      </c>
      <c r="J12" s="155" t="s">
        <v>142</v>
      </c>
      <c r="K12" s="155" t="s">
        <v>147</v>
      </c>
      <c r="L12" s="155" t="s">
        <v>146</v>
      </c>
      <c r="M12" s="155" t="s">
        <v>145</v>
      </c>
      <c r="N12" s="155" t="s">
        <v>144</v>
      </c>
      <c r="O12" s="155" t="s">
        <v>143</v>
      </c>
      <c r="P12" s="8"/>
      <c r="Q12" s="139" t="s">
        <v>151</v>
      </c>
      <c r="R12" s="139" t="s">
        <v>148</v>
      </c>
      <c r="S12" s="139" t="s">
        <v>149</v>
      </c>
      <c r="T12" s="139" t="s">
        <v>150</v>
      </c>
      <c r="U12" s="139" t="s">
        <v>152</v>
      </c>
      <c r="V12" s="139" t="s">
        <v>153</v>
      </c>
      <c r="W12" s="139" t="s">
        <v>154</v>
      </c>
      <c r="X12" s="139" t="s">
        <v>155</v>
      </c>
      <c r="Y12" s="140"/>
      <c r="Z12" s="139" t="s">
        <v>156</v>
      </c>
      <c r="AA12" s="139" t="s">
        <v>157</v>
      </c>
      <c r="AB12" s="139" t="s">
        <v>158</v>
      </c>
      <c r="AC12" s="139" t="s">
        <v>159</v>
      </c>
      <c r="AD12" s="139" t="s">
        <v>160</v>
      </c>
      <c r="AE12" s="139" t="s">
        <v>161</v>
      </c>
      <c r="AF12" s="140"/>
      <c r="AG12" s="141" t="s">
        <v>165</v>
      </c>
      <c r="AH12" s="139" t="s">
        <v>166</v>
      </c>
      <c r="AI12" s="139" t="s">
        <v>167</v>
      </c>
      <c r="AJ12" s="139" t="s">
        <v>160</v>
      </c>
      <c r="AK12" s="139" t="s">
        <v>168</v>
      </c>
      <c r="AL12" s="140"/>
      <c r="AM12" s="139" t="s">
        <v>169</v>
      </c>
      <c r="AN12" s="139" t="s">
        <v>170</v>
      </c>
      <c r="AO12" s="139" t="s">
        <v>171</v>
      </c>
      <c r="AP12" s="8"/>
      <c r="AR12" s="90" t="s">
        <v>28</v>
      </c>
      <c r="AS12" s="90" t="s">
        <v>29</v>
      </c>
      <c r="AT12" s="94" t="s">
        <v>39</v>
      </c>
      <c r="AU12" s="94" t="s">
        <v>40</v>
      </c>
      <c r="AV12" s="90" t="s">
        <v>31</v>
      </c>
      <c r="AW12" s="90" t="s">
        <v>30</v>
      </c>
      <c r="AX12" s="90" t="s">
        <v>32</v>
      </c>
      <c r="AY12" s="90" t="s">
        <v>33</v>
      </c>
      <c r="AZ12" s="90" t="s">
        <v>41</v>
      </c>
      <c r="BA12" s="90" t="s">
        <v>34</v>
      </c>
      <c r="BB12" s="90" t="s">
        <v>35</v>
      </c>
      <c r="BC12" s="90" t="s">
        <v>36</v>
      </c>
      <c r="BD12" s="90" t="s">
        <v>37</v>
      </c>
      <c r="BE12" s="90" t="s">
        <v>38</v>
      </c>
      <c r="BF12" s="90" t="s">
        <v>42</v>
      </c>
      <c r="BG12" s="132" t="s">
        <v>5</v>
      </c>
      <c r="BH12" s="132" t="s">
        <v>7</v>
      </c>
      <c r="BI12" s="132" t="s">
        <v>18</v>
      </c>
      <c r="BJ12" s="133" t="s">
        <v>45</v>
      </c>
      <c r="BK12" s="133" t="s">
        <v>6</v>
      </c>
      <c r="BL12" s="133" t="s">
        <v>4</v>
      </c>
      <c r="BM12" s="133" t="s">
        <v>9</v>
      </c>
      <c r="BN12" s="161" t="s">
        <v>44</v>
      </c>
      <c r="BO12" s="134" t="s">
        <v>13</v>
      </c>
      <c r="BP12" s="135" t="s">
        <v>10</v>
      </c>
      <c r="BQ12" s="135" t="s">
        <v>11</v>
      </c>
      <c r="BR12" s="135" t="s">
        <v>14</v>
      </c>
      <c r="BS12" s="136" t="s">
        <v>15</v>
      </c>
      <c r="BT12" s="136" t="s">
        <v>16</v>
      </c>
      <c r="BU12" s="136" t="s">
        <v>17</v>
      </c>
      <c r="BV12" s="137" t="s">
        <v>12</v>
      </c>
      <c r="BW12" s="135" t="s">
        <v>1</v>
      </c>
      <c r="BX12" s="138" t="s">
        <v>2</v>
      </c>
    </row>
    <row r="13" spans="1:78" s="3" customFormat="1" x14ac:dyDescent="0.2">
      <c r="A13" s="14"/>
      <c r="B13" s="14"/>
      <c r="C13" s="14"/>
      <c r="D13" s="62">
        <v>41</v>
      </c>
      <c r="E13" s="63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63"/>
      <c r="Q13" s="2"/>
      <c r="R13" s="2"/>
      <c r="S13" s="2"/>
      <c r="T13" s="2"/>
      <c r="U13" s="10">
        <v>1.5</v>
      </c>
      <c r="V13" s="10">
        <v>2</v>
      </c>
      <c r="W13" s="10"/>
      <c r="X13" s="10"/>
      <c r="Y13" s="6"/>
      <c r="Z13" s="2"/>
      <c r="AA13" s="2"/>
      <c r="AB13" s="2"/>
      <c r="AC13" s="10">
        <v>1.25</v>
      </c>
      <c r="AD13" s="10">
        <v>1.5</v>
      </c>
      <c r="AE13" s="10">
        <v>2</v>
      </c>
      <c r="AF13" s="6"/>
      <c r="AG13" s="57">
        <v>1</v>
      </c>
      <c r="AH13" s="13">
        <v>1</v>
      </c>
      <c r="AI13" s="13">
        <v>1.25</v>
      </c>
      <c r="AJ13" s="13">
        <v>1.5</v>
      </c>
      <c r="AK13" s="13">
        <v>2</v>
      </c>
      <c r="AL13" s="6"/>
      <c r="AM13" s="10"/>
      <c r="AN13" s="60">
        <f>AC6</f>
        <v>0.10640000000000001</v>
      </c>
      <c r="AO13" s="60">
        <v>8.3299999999999999E-2</v>
      </c>
      <c r="AP13" s="6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79"/>
      <c r="BH13" s="79"/>
      <c r="BI13" s="79"/>
      <c r="BJ13" s="79"/>
      <c r="BK13" s="79"/>
      <c r="BL13" s="79"/>
      <c r="BM13" s="79"/>
      <c r="BN13" s="79"/>
      <c r="BO13" s="89"/>
      <c r="BP13" s="79"/>
      <c r="BQ13" s="79"/>
      <c r="BR13" s="79"/>
      <c r="BS13" s="79"/>
      <c r="BT13" s="10">
        <v>1.25</v>
      </c>
      <c r="BU13" s="79"/>
      <c r="BV13" s="10">
        <v>1.25</v>
      </c>
      <c r="BW13" s="10">
        <v>1.5</v>
      </c>
      <c r="BX13" s="10">
        <v>2</v>
      </c>
    </row>
    <row r="14" spans="1:78" s="4" customFormat="1" x14ac:dyDescent="0.2">
      <c r="A14" s="64" t="s">
        <v>8</v>
      </c>
      <c r="B14" s="44"/>
      <c r="C14" s="44"/>
      <c r="D14" s="65"/>
      <c r="E14" s="36"/>
      <c r="F14" s="79"/>
      <c r="G14" s="113">
        <f>ROUND((AC9),2)-SUM(G15:G67)</f>
        <v>0</v>
      </c>
      <c r="H14" s="79"/>
      <c r="I14" s="79"/>
      <c r="J14" s="79"/>
      <c r="K14" s="79"/>
      <c r="L14" s="79"/>
      <c r="M14" s="79"/>
      <c r="N14" s="79"/>
      <c r="O14" s="79"/>
      <c r="P14" s="109"/>
      <c r="Q14" s="66"/>
      <c r="R14" s="66"/>
      <c r="S14" s="66"/>
      <c r="T14" s="66"/>
      <c r="U14" s="20"/>
      <c r="V14" s="16"/>
      <c r="W14" s="16"/>
      <c r="X14" s="16"/>
      <c r="Y14" s="7"/>
      <c r="Z14" s="17"/>
      <c r="AA14" s="20"/>
      <c r="AB14" s="18"/>
      <c r="AC14" s="17"/>
      <c r="AD14" s="17"/>
      <c r="AE14" s="16"/>
      <c r="AF14" s="7"/>
      <c r="AG14" s="17"/>
      <c r="AH14" s="17"/>
      <c r="AI14" s="17"/>
      <c r="AJ14" s="17"/>
      <c r="AK14" s="17"/>
      <c r="AL14" s="6"/>
      <c r="AM14" s="19"/>
      <c r="AN14" s="19"/>
      <c r="AO14" s="19"/>
      <c r="AP14" s="7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79"/>
      <c r="BH14" s="79"/>
      <c r="BI14" s="79"/>
      <c r="BJ14" s="79"/>
      <c r="BK14" s="79"/>
      <c r="BL14" s="79"/>
      <c r="BM14" s="79"/>
      <c r="BN14" s="79"/>
      <c r="BO14" s="89"/>
      <c r="BP14" s="79"/>
      <c r="BQ14" s="79"/>
      <c r="BR14" s="79"/>
      <c r="BS14" s="79"/>
      <c r="BT14" s="79"/>
      <c r="BU14" s="79"/>
      <c r="BV14" s="79"/>
      <c r="BW14" s="79"/>
      <c r="BX14" s="79"/>
    </row>
    <row r="15" spans="1:78" s="27" customFormat="1" ht="15" x14ac:dyDescent="0.25">
      <c r="A15" s="32"/>
      <c r="B15" s="33"/>
      <c r="C15" s="33"/>
      <c r="D15" s="28"/>
      <c r="E15" s="34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110"/>
      <c r="Q15" s="28"/>
      <c r="R15" s="28"/>
      <c r="S15" s="28"/>
      <c r="T15" s="28"/>
      <c r="U15" s="28"/>
      <c r="V15" s="28"/>
      <c r="W15" s="28"/>
      <c r="X15" s="28"/>
      <c r="Y15" s="34"/>
      <c r="Z15" s="29"/>
      <c r="AA15" s="35"/>
      <c r="AB15" s="30"/>
      <c r="AC15" s="29"/>
      <c r="AD15" s="29"/>
      <c r="AE15" s="28"/>
      <c r="AF15" s="34"/>
      <c r="AG15" s="29"/>
      <c r="AH15" s="29"/>
      <c r="AI15" s="29"/>
      <c r="AJ15" s="29"/>
      <c r="AK15" s="29"/>
      <c r="AL15" s="6"/>
      <c r="AM15" s="31"/>
      <c r="AN15" s="31"/>
      <c r="AO15" s="31"/>
      <c r="AP15" s="34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79"/>
      <c r="BH15" s="79"/>
      <c r="BI15" s="79"/>
      <c r="BJ15" s="79"/>
      <c r="BK15" s="79"/>
      <c r="BL15" s="79"/>
      <c r="BM15" s="79"/>
      <c r="BN15" s="79"/>
      <c r="BO15" s="89"/>
      <c r="BP15" s="79"/>
      <c r="BQ15" s="79"/>
      <c r="BR15" s="79"/>
      <c r="BS15" s="79"/>
      <c r="BT15" s="79"/>
      <c r="BU15" s="79"/>
      <c r="BV15" s="79"/>
      <c r="BW15" s="79"/>
      <c r="BX15" s="79"/>
    </row>
    <row r="16" spans="1:78" s="4" customFormat="1" ht="15" x14ac:dyDescent="0.2">
      <c r="A16" s="2" t="s">
        <v>176</v>
      </c>
      <c r="B16" s="102">
        <v>1</v>
      </c>
      <c r="C16" s="77">
        <f>B16-1</f>
        <v>0</v>
      </c>
      <c r="D16" s="76">
        <f t="shared" ref="D16:D68" si="0">ROUND(IF($F$4&lt;=100%,$D$13/5*C16*$F$4,$D$13/5*C16*100%),2)</f>
        <v>0</v>
      </c>
      <c r="E16" s="7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11"/>
      <c r="Q16" s="82"/>
      <c r="R16" s="82"/>
      <c r="S16" s="82"/>
      <c r="T16" s="82"/>
      <c r="U16" s="82"/>
      <c r="V16" s="82"/>
      <c r="W16" s="103">
        <f t="shared" ref="W16:W68" si="1">SUM(F16:V16)</f>
        <v>0</v>
      </c>
      <c r="X16" s="76">
        <f>SUM(Q16:V16)</f>
        <v>0</v>
      </c>
      <c r="Y16" s="7"/>
      <c r="Z16" s="9">
        <f t="shared" ref="Z16:Z47" si="2">IF(W16=0,0,BP16)</f>
        <v>0</v>
      </c>
      <c r="AA16" s="12">
        <f t="shared" ref="AA16:AA47" si="3">IF(W16=0,0,BU16)</f>
        <v>0</v>
      </c>
      <c r="AB16" s="81">
        <f>BS16</f>
        <v>0</v>
      </c>
      <c r="AC16" s="9">
        <f t="shared" ref="AC16:AC47" si="4">IF(W16=0,0,BT16+BV16)</f>
        <v>0</v>
      </c>
      <c r="AD16" s="9">
        <f t="shared" ref="AD16:AE31" si="5">IF(U16="",0,U16)</f>
        <v>0</v>
      </c>
      <c r="AE16" s="9">
        <f t="shared" si="5"/>
        <v>0</v>
      </c>
      <c r="AF16" s="7"/>
      <c r="AG16" s="9">
        <f>ROUND($AJ$10*Z16*AG$13,1)</f>
        <v>0</v>
      </c>
      <c r="AH16" s="9">
        <f>IF(AA16&lt;=0,0,ROUND($AJ$10*AA16*AH$13,1))</f>
        <v>0</v>
      </c>
      <c r="AI16" s="9">
        <f t="shared" ref="AI16:AK31" si="6">ROUND($AJ$10*AC16*AI$13,1)</f>
        <v>0</v>
      </c>
      <c r="AJ16" s="9">
        <f t="shared" si="6"/>
        <v>0</v>
      </c>
      <c r="AK16" s="9">
        <f t="shared" si="6"/>
        <v>0</v>
      </c>
      <c r="AL16" s="6"/>
      <c r="AM16" s="11">
        <f>SUM(AG16:AL16)</f>
        <v>0</v>
      </c>
      <c r="AN16" s="11">
        <f t="shared" ref="AN16:AN68" si="7">IF(AA16&lt;0,ROUND((Z16+AC16+AD16+AE16)*$AJ$10*$AN$13*2,1)/2,ROUND((Z16+AA16+AC16+AD16+AE16)*$AJ$10*$AN$13*2,1)/2)</f>
        <v>0</v>
      </c>
      <c r="AO16" s="11">
        <f>ROUND((AM16+AN16)*$AO$13*2,1)/2</f>
        <v>0</v>
      </c>
      <c r="AP16" s="7"/>
      <c r="AR16" s="91" t="str">
        <f t="shared" ref="AR16:AR68" si="8">IF(SUM(Q16:V16)=0,"OUI","NON")</f>
        <v>OUI</v>
      </c>
      <c r="AS16" s="91" t="str">
        <f>IF(SUM(Q16:V16)=0,"OUI","NON")</f>
        <v>OUI</v>
      </c>
      <c r="AT16" s="91" t="str">
        <f>IF($W16&lt;41,"OUI","NON")</f>
        <v>OUI</v>
      </c>
      <c r="AU16" s="91" t="str">
        <f>IF($W16=41,"OUI","NON")</f>
        <v>NON</v>
      </c>
      <c r="AV16" s="91" t="str">
        <f>IF(AND($W16&lt;=45,$W16&gt;41),"OUI","NON")</f>
        <v>NON</v>
      </c>
      <c r="AW16" s="91" t="str">
        <f>IF(BI16&gt;0,"OUI","NON")</f>
        <v>NON</v>
      </c>
      <c r="AX16" s="91" t="str">
        <f>IF(BO16=0,"NON","OUI")</f>
        <v>NON</v>
      </c>
      <c r="AY16" s="91" t="str">
        <f t="shared" ref="AY16:AY68" si="9">IF(AND(BS15&gt;=80,BS16&gt;=80),"OUI","NON")</f>
        <v>NON</v>
      </c>
      <c r="AZ16" s="91" t="str">
        <f t="shared" ref="AZ16:AZ68" si="10">IF(AND(BS16=80,BS15&lt;80),"OUI","NON")</f>
        <v>NON</v>
      </c>
      <c r="BA16" s="92">
        <f t="shared" ref="BA16:BA68" si="11">IF(AND(AR16="NON",AS16="NON"),"",IF(AR16="OUI",1,IF(AND(AS16="OUI",AW16="OUI"),2,IF(AU16="OUI",3,4))))</f>
        <v>1</v>
      </c>
      <c r="BB16" s="92" t="str">
        <f t="shared" ref="BB16:BB68" si="12">IF(OR(AR16="OUI",AS16="OUI"),"",IF(AU16="OUI",IF(AW16="OUI",5,6),IF(AT16="OUI",IF(AW16="OUI",7,8),"")))</f>
        <v/>
      </c>
      <c r="BC16" s="92" t="str">
        <f t="shared" ref="BC16:BC68" si="13">IF(SUM(BA16:BB16)&gt;0,"",IF(AND(AV16="OUI",AW16="NON",AX16="NON"),IF(AY16="OUI",9,IF(AZ16="NON",10,11)),""))</f>
        <v/>
      </c>
      <c r="BD16" s="92" t="str">
        <f t="shared" ref="BD16:BD68" si="14">IF(SUM(BA16:BB16)&gt;0,"",IF(AV16="OUI",IF(AW16="NON",IF(AX16="oui",IF(AY16="OUI",12,IF(AZ16="NON",13,14)),""),15),""))</f>
        <v/>
      </c>
      <c r="BE16" s="92" t="str">
        <f t="shared" ref="BE16:BE68" si="15">IF(SUM(BA16:BD16)&gt;0,"",IF(AV16="NON",IF(AW16="OUI",16,IF(AY16="OUI",17,IF(AZ16="NON",18,19))),""))</f>
        <v/>
      </c>
      <c r="BF16" s="93">
        <f>SUM(BA16:BE16)</f>
        <v>1</v>
      </c>
      <c r="BG16" s="79">
        <f t="shared" ref="BG16:BG47" si="16">F16</f>
        <v>0</v>
      </c>
      <c r="BH16" s="79">
        <f t="shared" ref="BH16:BH47" si="17">G16</f>
        <v>0</v>
      </c>
      <c r="BI16" s="79">
        <f t="shared" ref="BI16:BI47" si="18">H16</f>
        <v>0</v>
      </c>
      <c r="BJ16" s="79">
        <f t="shared" ref="BJ16:BJ21" si="19">J16</f>
        <v>0</v>
      </c>
      <c r="BK16" s="79">
        <f t="shared" ref="BK16:BK47" si="20">L16</f>
        <v>0</v>
      </c>
      <c r="BL16" s="79">
        <f t="shared" ref="BL16:BL47" si="21">M16</f>
        <v>0</v>
      </c>
      <c r="BM16" s="79">
        <f t="shared" ref="BM16:BM47" si="22">N16</f>
        <v>0</v>
      </c>
      <c r="BN16" s="79">
        <f t="shared" ref="BN16:BN68" si="23">O16+I16</f>
        <v>0</v>
      </c>
      <c r="BO16" s="89">
        <f>SUM(BJ16:BN16)</f>
        <v>0</v>
      </c>
      <c r="BP16" s="85">
        <f t="shared" ref="BP16:BP47" si="24">IF(H16&gt;0,W16-G16-U16-V16-H16-BV16,IF(BQ16&gt;0,W16-BG16-BH16-BO16-BI16-U16-V16-BQ16-BV16,W16-BG16-BH16-BO16-BI16-U16-V16-BV16))</f>
        <v>0</v>
      </c>
      <c r="BQ16" s="147">
        <f t="shared" ref="BQ16:BQ47" si="25">IF(SUM(Q16:V16)=0,IF(H16&gt;0,W16-BV16-D16-BI16-BW16-BX16,0),W16-BV16-D16-BI16-BW16-BX16)</f>
        <v>0</v>
      </c>
      <c r="BR16" s="79">
        <f>SUM($BQ$16:BQ16)</f>
        <v>0</v>
      </c>
      <c r="BS16" s="79">
        <f t="shared" ref="BS16:BS68" si="26">IF(BS15+BQ16&lt;=80,BS15+BQ16,IF(BQ16&lt;0,BS15+BQ16,80))</f>
        <v>0</v>
      </c>
      <c r="BT16" s="79">
        <f t="shared" ref="BT16:BT68" si="27">IF(AND(76&lt;BS15,BS15&lt;80),IF(BS15+BQ16&lt;=80,0,BQ16-(80-BS15)),IF(BS15&lt;76,0,IF(BQ16&gt;0,BQ16,0)))</f>
        <v>0</v>
      </c>
      <c r="BU16" s="79">
        <f t="shared" ref="BU16:BU68" si="28">BQ16-BT16</f>
        <v>0</v>
      </c>
      <c r="BV16" s="160">
        <f t="shared" ref="BV16:BV47" si="29">IF(W16&gt;D16+4+BW16+BX16,W16-(D16+4),0)</f>
        <v>0</v>
      </c>
      <c r="BW16" s="79">
        <f t="shared" ref="BW16:BW63" si="30">U16</f>
        <v>0</v>
      </c>
      <c r="BX16" s="79">
        <f t="shared" ref="BX16:BX63" si="31">V16</f>
        <v>0</v>
      </c>
    </row>
    <row r="17" spans="1:76" s="4" customFormat="1" ht="15" x14ac:dyDescent="0.2">
      <c r="A17" s="2" t="s">
        <v>46</v>
      </c>
      <c r="B17" s="77">
        <v>7</v>
      </c>
      <c r="C17" s="77">
        <f t="shared" ref="C17:C67" si="32">B17-2</f>
        <v>5</v>
      </c>
      <c r="D17" s="76">
        <f t="shared" si="0"/>
        <v>41</v>
      </c>
      <c r="E17" s="7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11"/>
      <c r="Q17" s="82"/>
      <c r="R17" s="82"/>
      <c r="S17" s="82"/>
      <c r="T17" s="82"/>
      <c r="U17" s="83"/>
      <c r="V17" s="83"/>
      <c r="W17" s="103">
        <f>SUM(F17:V17)</f>
        <v>0</v>
      </c>
      <c r="X17" s="76">
        <f>SUM(Q17:V17)</f>
        <v>0</v>
      </c>
      <c r="Y17" s="7"/>
      <c r="Z17" s="9">
        <f t="shared" si="2"/>
        <v>0</v>
      </c>
      <c r="AA17" s="12">
        <f t="shared" si="3"/>
        <v>0</v>
      </c>
      <c r="AB17" s="81">
        <f t="shared" ref="AB17:AB68" si="33">BS17</f>
        <v>0</v>
      </c>
      <c r="AC17" s="9">
        <f t="shared" si="4"/>
        <v>0</v>
      </c>
      <c r="AD17" s="9">
        <f t="shared" si="5"/>
        <v>0</v>
      </c>
      <c r="AE17" s="9">
        <f t="shared" si="5"/>
        <v>0</v>
      </c>
      <c r="AF17" s="7"/>
      <c r="AG17" s="9">
        <f t="shared" ref="AG17:AG68" si="34">ROUND($AJ$10*Z17*AG$13,1)</f>
        <v>0</v>
      </c>
      <c r="AH17" s="9">
        <f t="shared" ref="AH17:AH68" si="35">IF(AA17&lt;=0,0,ROUND($AJ$10*AA17*AH$13,1))</f>
        <v>0</v>
      </c>
      <c r="AI17" s="9">
        <f t="shared" si="6"/>
        <v>0</v>
      </c>
      <c r="AJ17" s="9">
        <f t="shared" si="6"/>
        <v>0</v>
      </c>
      <c r="AK17" s="9">
        <f t="shared" si="6"/>
        <v>0</v>
      </c>
      <c r="AL17" s="7"/>
      <c r="AM17" s="11">
        <f t="shared" ref="AM17:AM68" si="36">SUM(AG17:AL17)</f>
        <v>0</v>
      </c>
      <c r="AN17" s="11">
        <f t="shared" si="7"/>
        <v>0</v>
      </c>
      <c r="AO17" s="11">
        <f t="shared" ref="AO17:AO68" si="37">ROUND((AM17+AN17)*$AO$13*2,1)/2</f>
        <v>0</v>
      </c>
      <c r="AP17" s="7"/>
      <c r="AR17" s="91" t="str">
        <f t="shared" si="8"/>
        <v>OUI</v>
      </c>
      <c r="AS17" s="91" t="str">
        <f t="shared" ref="AS17:AS68" si="38">IF(SUM(Q17:V17)=0,"OUI","NON")</f>
        <v>OUI</v>
      </c>
      <c r="AT17" s="91" t="str">
        <f t="shared" ref="AT17:AT68" si="39">IF($W17&lt;41,"OUI","NON")</f>
        <v>OUI</v>
      </c>
      <c r="AU17" s="91" t="str">
        <f t="shared" ref="AU17:AU68" si="40">IF($W17=41,"OUI","NON")</f>
        <v>NON</v>
      </c>
      <c r="AV17" s="91" t="str">
        <f t="shared" ref="AV17:AV68" si="41">IF(AND($W17&lt;=45,$W17&gt;41),"OUI","NON")</f>
        <v>NON</v>
      </c>
      <c r="AW17" s="91" t="str">
        <f t="shared" ref="AW17:AW68" si="42">IF(BI17&gt;0,"OUI","NON")</f>
        <v>NON</v>
      </c>
      <c r="AX17" s="91" t="str">
        <f t="shared" ref="AX17:AX68" si="43">IF(BO17=0,"NON","OUI")</f>
        <v>NON</v>
      </c>
      <c r="AY17" s="91" t="str">
        <f t="shared" si="9"/>
        <v>NON</v>
      </c>
      <c r="AZ17" s="91" t="str">
        <f t="shared" si="10"/>
        <v>NON</v>
      </c>
      <c r="BA17" s="92">
        <f t="shared" si="11"/>
        <v>1</v>
      </c>
      <c r="BB17" s="92" t="str">
        <f t="shared" si="12"/>
        <v/>
      </c>
      <c r="BC17" s="92" t="str">
        <f t="shared" si="13"/>
        <v/>
      </c>
      <c r="BD17" s="92" t="str">
        <f t="shared" si="14"/>
        <v/>
      </c>
      <c r="BE17" s="92" t="str">
        <f t="shared" si="15"/>
        <v/>
      </c>
      <c r="BF17" s="93">
        <f t="shared" ref="BF17:BF68" si="44">SUM(BA17:BE17)</f>
        <v>1</v>
      </c>
      <c r="BG17" s="79">
        <f t="shared" si="16"/>
        <v>0</v>
      </c>
      <c r="BH17" s="79">
        <f t="shared" si="17"/>
        <v>0</v>
      </c>
      <c r="BI17" s="79">
        <f t="shared" si="18"/>
        <v>0</v>
      </c>
      <c r="BJ17" s="79">
        <f t="shared" si="19"/>
        <v>0</v>
      </c>
      <c r="BK17" s="79">
        <f t="shared" si="20"/>
        <v>0</v>
      </c>
      <c r="BL17" s="79">
        <f t="shared" si="21"/>
        <v>0</v>
      </c>
      <c r="BM17" s="79">
        <f t="shared" si="22"/>
        <v>0</v>
      </c>
      <c r="BN17" s="79">
        <f t="shared" si="23"/>
        <v>0</v>
      </c>
      <c r="BO17" s="89">
        <f t="shared" ref="BO17:BO47" si="45">SUM(BJ17:BN17)</f>
        <v>0</v>
      </c>
      <c r="BP17" s="85">
        <f t="shared" si="24"/>
        <v>0</v>
      </c>
      <c r="BQ17" s="147">
        <f t="shared" si="25"/>
        <v>0</v>
      </c>
      <c r="BR17" s="79">
        <f>SUM($BQ$16:BQ17)</f>
        <v>0</v>
      </c>
      <c r="BS17" s="79">
        <f t="shared" si="26"/>
        <v>0</v>
      </c>
      <c r="BT17" s="79">
        <f t="shared" si="27"/>
        <v>0</v>
      </c>
      <c r="BU17" s="79">
        <f>BQ17-BT17</f>
        <v>0</v>
      </c>
      <c r="BV17" s="160">
        <f t="shared" si="29"/>
        <v>0</v>
      </c>
      <c r="BW17" s="79">
        <f t="shared" si="30"/>
        <v>0</v>
      </c>
      <c r="BX17" s="79">
        <f t="shared" si="31"/>
        <v>0</v>
      </c>
    </row>
    <row r="18" spans="1:76" s="4" customFormat="1" ht="15" x14ac:dyDescent="0.2">
      <c r="A18" s="2" t="s">
        <v>47</v>
      </c>
      <c r="B18" s="77">
        <v>7</v>
      </c>
      <c r="C18" s="77">
        <f t="shared" si="32"/>
        <v>5</v>
      </c>
      <c r="D18" s="76">
        <f t="shared" si="0"/>
        <v>41</v>
      </c>
      <c r="E18" s="7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11"/>
      <c r="Q18" s="82"/>
      <c r="R18" s="82"/>
      <c r="S18" s="82"/>
      <c r="T18" s="82"/>
      <c r="U18" s="83"/>
      <c r="V18" s="82"/>
      <c r="W18" s="103">
        <f t="shared" si="1"/>
        <v>0</v>
      </c>
      <c r="X18" s="76">
        <f>SUM(Q18:V18)</f>
        <v>0</v>
      </c>
      <c r="Y18" s="7"/>
      <c r="Z18" s="9">
        <f t="shared" si="2"/>
        <v>0</v>
      </c>
      <c r="AA18" s="12">
        <f t="shared" si="3"/>
        <v>0</v>
      </c>
      <c r="AB18" s="81">
        <f t="shared" si="33"/>
        <v>0</v>
      </c>
      <c r="AC18" s="9">
        <f t="shared" si="4"/>
        <v>0</v>
      </c>
      <c r="AD18" s="9">
        <f t="shared" si="5"/>
        <v>0</v>
      </c>
      <c r="AE18" s="9">
        <f t="shared" si="5"/>
        <v>0</v>
      </c>
      <c r="AF18" s="7"/>
      <c r="AG18" s="9">
        <f t="shared" si="34"/>
        <v>0</v>
      </c>
      <c r="AH18" s="9">
        <f t="shared" si="35"/>
        <v>0</v>
      </c>
      <c r="AI18" s="9">
        <f t="shared" si="6"/>
        <v>0</v>
      </c>
      <c r="AJ18" s="9">
        <f t="shared" si="6"/>
        <v>0</v>
      </c>
      <c r="AK18" s="9">
        <f t="shared" si="6"/>
        <v>0</v>
      </c>
      <c r="AL18" s="7"/>
      <c r="AM18" s="11">
        <f t="shared" si="36"/>
        <v>0</v>
      </c>
      <c r="AN18" s="11">
        <f t="shared" si="7"/>
        <v>0</v>
      </c>
      <c r="AO18" s="11">
        <f t="shared" si="37"/>
        <v>0</v>
      </c>
      <c r="AP18" s="7"/>
      <c r="AR18" s="91" t="str">
        <f t="shared" si="8"/>
        <v>OUI</v>
      </c>
      <c r="AS18" s="91" t="str">
        <f t="shared" si="38"/>
        <v>OUI</v>
      </c>
      <c r="AT18" s="91" t="str">
        <f t="shared" si="39"/>
        <v>OUI</v>
      </c>
      <c r="AU18" s="91" t="str">
        <f t="shared" si="40"/>
        <v>NON</v>
      </c>
      <c r="AV18" s="91" t="str">
        <f t="shared" si="41"/>
        <v>NON</v>
      </c>
      <c r="AW18" s="91" t="str">
        <f t="shared" si="42"/>
        <v>NON</v>
      </c>
      <c r="AX18" s="91" t="str">
        <f t="shared" si="43"/>
        <v>NON</v>
      </c>
      <c r="AY18" s="91" t="str">
        <f t="shared" si="9"/>
        <v>NON</v>
      </c>
      <c r="AZ18" s="91" t="str">
        <f t="shared" si="10"/>
        <v>NON</v>
      </c>
      <c r="BA18" s="92">
        <f t="shared" si="11"/>
        <v>1</v>
      </c>
      <c r="BB18" s="92" t="str">
        <f t="shared" si="12"/>
        <v/>
      </c>
      <c r="BC18" s="92" t="str">
        <f t="shared" si="13"/>
        <v/>
      </c>
      <c r="BD18" s="92" t="str">
        <f t="shared" si="14"/>
        <v/>
      </c>
      <c r="BE18" s="92" t="str">
        <f t="shared" si="15"/>
        <v/>
      </c>
      <c r="BF18" s="93">
        <f t="shared" si="44"/>
        <v>1</v>
      </c>
      <c r="BG18" s="79">
        <f t="shared" si="16"/>
        <v>0</v>
      </c>
      <c r="BH18" s="79">
        <f t="shared" si="17"/>
        <v>0</v>
      </c>
      <c r="BI18" s="79">
        <f t="shared" si="18"/>
        <v>0</v>
      </c>
      <c r="BJ18" s="79">
        <f t="shared" si="19"/>
        <v>0</v>
      </c>
      <c r="BK18" s="79">
        <f t="shared" si="20"/>
        <v>0</v>
      </c>
      <c r="BL18" s="79">
        <f t="shared" si="21"/>
        <v>0</v>
      </c>
      <c r="BM18" s="79">
        <f t="shared" si="22"/>
        <v>0</v>
      </c>
      <c r="BN18" s="79">
        <f>O18+I18</f>
        <v>0</v>
      </c>
      <c r="BO18" s="89">
        <f t="shared" si="45"/>
        <v>0</v>
      </c>
      <c r="BP18" s="85">
        <f t="shared" si="24"/>
        <v>0</v>
      </c>
      <c r="BQ18" s="147">
        <f t="shared" si="25"/>
        <v>0</v>
      </c>
      <c r="BR18" s="79">
        <f>SUM($BQ$16:BQ18)</f>
        <v>0</v>
      </c>
      <c r="BS18" s="79">
        <f t="shared" si="26"/>
        <v>0</v>
      </c>
      <c r="BT18" s="79">
        <f t="shared" si="27"/>
        <v>0</v>
      </c>
      <c r="BU18" s="79">
        <f t="shared" si="28"/>
        <v>0</v>
      </c>
      <c r="BV18" s="160">
        <f t="shared" si="29"/>
        <v>0</v>
      </c>
      <c r="BW18" s="79">
        <f t="shared" si="30"/>
        <v>0</v>
      </c>
      <c r="BX18" s="79">
        <f t="shared" si="31"/>
        <v>0</v>
      </c>
    </row>
    <row r="19" spans="1:76" s="4" customFormat="1" ht="15" x14ac:dyDescent="0.2">
      <c r="A19" s="2" t="s">
        <v>48</v>
      </c>
      <c r="B19" s="77">
        <v>7</v>
      </c>
      <c r="C19" s="77">
        <f>B19-2</f>
        <v>5</v>
      </c>
      <c r="D19" s="76">
        <f t="shared" si="0"/>
        <v>41</v>
      </c>
      <c r="E19" s="7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11"/>
      <c r="Q19" s="82"/>
      <c r="R19" s="82"/>
      <c r="S19" s="82"/>
      <c r="T19" s="82"/>
      <c r="U19" s="83"/>
      <c r="V19" s="83"/>
      <c r="W19" s="103">
        <f t="shared" si="1"/>
        <v>0</v>
      </c>
      <c r="X19" s="76">
        <f>SUM(Q19:V19)</f>
        <v>0</v>
      </c>
      <c r="Y19" s="7"/>
      <c r="Z19" s="9">
        <f t="shared" si="2"/>
        <v>0</v>
      </c>
      <c r="AA19" s="12">
        <f t="shared" si="3"/>
        <v>0</v>
      </c>
      <c r="AB19" s="81">
        <f t="shared" si="33"/>
        <v>0</v>
      </c>
      <c r="AC19" s="9">
        <f t="shared" si="4"/>
        <v>0</v>
      </c>
      <c r="AD19" s="9">
        <f t="shared" si="5"/>
        <v>0</v>
      </c>
      <c r="AE19" s="9">
        <f t="shared" si="5"/>
        <v>0</v>
      </c>
      <c r="AF19" s="7"/>
      <c r="AG19" s="9">
        <f t="shared" si="34"/>
        <v>0</v>
      </c>
      <c r="AH19" s="9">
        <f t="shared" si="35"/>
        <v>0</v>
      </c>
      <c r="AI19" s="9">
        <f t="shared" si="6"/>
        <v>0</v>
      </c>
      <c r="AJ19" s="9">
        <f t="shared" si="6"/>
        <v>0</v>
      </c>
      <c r="AK19" s="9">
        <f t="shared" si="6"/>
        <v>0</v>
      </c>
      <c r="AL19" s="7"/>
      <c r="AM19" s="11">
        <f t="shared" si="36"/>
        <v>0</v>
      </c>
      <c r="AN19" s="11">
        <f t="shared" si="7"/>
        <v>0</v>
      </c>
      <c r="AO19" s="11">
        <f t="shared" si="37"/>
        <v>0</v>
      </c>
      <c r="AP19" s="7"/>
      <c r="AR19" s="91" t="str">
        <f t="shared" si="8"/>
        <v>OUI</v>
      </c>
      <c r="AS19" s="91" t="str">
        <f>IF(SUM(Q19:V19)=0,"OUI","NON")</f>
        <v>OUI</v>
      </c>
      <c r="AT19" s="91" t="str">
        <f>IF($W19&lt;41,"OUI","NON")</f>
        <v>OUI</v>
      </c>
      <c r="AU19" s="91" t="str">
        <f>IF($W19=41,"OUI","NON")</f>
        <v>NON</v>
      </c>
      <c r="AV19" s="91" t="str">
        <f>IF(AND($W19&lt;=45,$W19&gt;41),"OUI","NON")</f>
        <v>NON</v>
      </c>
      <c r="AW19" s="91" t="str">
        <f t="shared" si="42"/>
        <v>NON</v>
      </c>
      <c r="AX19" s="91" t="str">
        <f t="shared" si="43"/>
        <v>NON</v>
      </c>
      <c r="AY19" s="91" t="str">
        <f t="shared" si="9"/>
        <v>NON</v>
      </c>
      <c r="AZ19" s="91" t="str">
        <f t="shared" si="10"/>
        <v>NON</v>
      </c>
      <c r="BA19" s="92">
        <f t="shared" si="11"/>
        <v>1</v>
      </c>
      <c r="BB19" s="92" t="str">
        <f t="shared" si="12"/>
        <v/>
      </c>
      <c r="BC19" s="92" t="str">
        <f t="shared" si="13"/>
        <v/>
      </c>
      <c r="BD19" s="92" t="str">
        <f t="shared" si="14"/>
        <v/>
      </c>
      <c r="BE19" s="92" t="str">
        <f t="shared" si="15"/>
        <v/>
      </c>
      <c r="BF19" s="93">
        <f t="shared" si="44"/>
        <v>1</v>
      </c>
      <c r="BG19" s="79">
        <f t="shared" si="16"/>
        <v>0</v>
      </c>
      <c r="BH19" s="79">
        <f t="shared" si="17"/>
        <v>0</v>
      </c>
      <c r="BI19" s="79">
        <f t="shared" si="18"/>
        <v>0</v>
      </c>
      <c r="BJ19" s="79">
        <f t="shared" si="19"/>
        <v>0</v>
      </c>
      <c r="BK19" s="79">
        <f t="shared" si="20"/>
        <v>0</v>
      </c>
      <c r="BL19" s="79">
        <f t="shared" si="21"/>
        <v>0</v>
      </c>
      <c r="BM19" s="79">
        <f t="shared" si="22"/>
        <v>0</v>
      </c>
      <c r="BN19" s="79">
        <f t="shared" si="23"/>
        <v>0</v>
      </c>
      <c r="BO19" s="89">
        <f t="shared" si="45"/>
        <v>0</v>
      </c>
      <c r="BP19" s="85">
        <f t="shared" si="24"/>
        <v>0</v>
      </c>
      <c r="BQ19" s="147">
        <f t="shared" si="25"/>
        <v>0</v>
      </c>
      <c r="BR19" s="79">
        <f>SUM($BQ$16:BQ19)</f>
        <v>0</v>
      </c>
      <c r="BS19" s="79">
        <f t="shared" si="26"/>
        <v>0</v>
      </c>
      <c r="BT19" s="79">
        <f t="shared" si="27"/>
        <v>0</v>
      </c>
      <c r="BU19" s="79">
        <f t="shared" si="28"/>
        <v>0</v>
      </c>
      <c r="BV19" s="160">
        <f t="shared" si="29"/>
        <v>0</v>
      </c>
      <c r="BW19" s="79">
        <f t="shared" si="30"/>
        <v>0</v>
      </c>
      <c r="BX19" s="79">
        <f t="shared" si="31"/>
        <v>0</v>
      </c>
    </row>
    <row r="20" spans="1:76" s="4" customFormat="1" ht="15" x14ac:dyDescent="0.2">
      <c r="A20" s="2" t="s">
        <v>49</v>
      </c>
      <c r="B20" s="77">
        <v>7</v>
      </c>
      <c r="C20" s="77">
        <f t="shared" si="32"/>
        <v>5</v>
      </c>
      <c r="D20" s="76">
        <f t="shared" si="0"/>
        <v>41</v>
      </c>
      <c r="E20" s="7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11"/>
      <c r="Q20" s="82"/>
      <c r="R20" s="82"/>
      <c r="S20" s="82"/>
      <c r="T20" s="82"/>
      <c r="U20" s="83"/>
      <c r="V20" s="82"/>
      <c r="W20" s="103">
        <f t="shared" si="1"/>
        <v>0</v>
      </c>
      <c r="X20" s="76">
        <f t="shared" ref="X20:X21" si="46">SUM(Q20:V20)</f>
        <v>0</v>
      </c>
      <c r="Y20" s="7"/>
      <c r="Z20" s="9">
        <f t="shared" si="2"/>
        <v>0</v>
      </c>
      <c r="AA20" s="12">
        <f t="shared" si="3"/>
        <v>0</v>
      </c>
      <c r="AB20" s="81">
        <f t="shared" si="33"/>
        <v>0</v>
      </c>
      <c r="AC20" s="9">
        <f t="shared" si="4"/>
        <v>0</v>
      </c>
      <c r="AD20" s="9">
        <f t="shared" si="5"/>
        <v>0</v>
      </c>
      <c r="AE20" s="9">
        <f t="shared" si="5"/>
        <v>0</v>
      </c>
      <c r="AF20" s="7"/>
      <c r="AG20" s="9">
        <f t="shared" si="34"/>
        <v>0</v>
      </c>
      <c r="AH20" s="9">
        <f t="shared" si="35"/>
        <v>0</v>
      </c>
      <c r="AI20" s="9">
        <f t="shared" si="6"/>
        <v>0</v>
      </c>
      <c r="AJ20" s="9">
        <f t="shared" si="6"/>
        <v>0</v>
      </c>
      <c r="AK20" s="9">
        <f t="shared" si="6"/>
        <v>0</v>
      </c>
      <c r="AL20" s="7"/>
      <c r="AM20" s="11">
        <f t="shared" si="36"/>
        <v>0</v>
      </c>
      <c r="AN20" s="11">
        <f t="shared" si="7"/>
        <v>0</v>
      </c>
      <c r="AO20" s="11">
        <f t="shared" si="37"/>
        <v>0</v>
      </c>
      <c r="AP20" s="7"/>
      <c r="AR20" s="91" t="str">
        <f t="shared" si="8"/>
        <v>OUI</v>
      </c>
      <c r="AS20" s="91" t="str">
        <f t="shared" si="38"/>
        <v>OUI</v>
      </c>
      <c r="AT20" s="91" t="str">
        <f t="shared" si="39"/>
        <v>OUI</v>
      </c>
      <c r="AU20" s="91" t="str">
        <f t="shared" si="40"/>
        <v>NON</v>
      </c>
      <c r="AV20" s="91" t="str">
        <f t="shared" si="41"/>
        <v>NON</v>
      </c>
      <c r="AW20" s="91" t="str">
        <f t="shared" si="42"/>
        <v>NON</v>
      </c>
      <c r="AX20" s="91" t="str">
        <f t="shared" si="43"/>
        <v>NON</v>
      </c>
      <c r="AY20" s="91" t="str">
        <f t="shared" si="9"/>
        <v>NON</v>
      </c>
      <c r="AZ20" s="91" t="str">
        <f t="shared" si="10"/>
        <v>NON</v>
      </c>
      <c r="BA20" s="92">
        <f t="shared" si="11"/>
        <v>1</v>
      </c>
      <c r="BB20" s="92" t="str">
        <f t="shared" si="12"/>
        <v/>
      </c>
      <c r="BC20" s="92" t="str">
        <f t="shared" si="13"/>
        <v/>
      </c>
      <c r="BD20" s="92" t="str">
        <f t="shared" si="14"/>
        <v/>
      </c>
      <c r="BE20" s="92" t="str">
        <f t="shared" si="15"/>
        <v/>
      </c>
      <c r="BF20" s="93">
        <f t="shared" si="44"/>
        <v>1</v>
      </c>
      <c r="BG20" s="79">
        <f t="shared" si="16"/>
        <v>0</v>
      </c>
      <c r="BH20" s="79">
        <f t="shared" si="17"/>
        <v>0</v>
      </c>
      <c r="BI20" s="79">
        <f t="shared" si="18"/>
        <v>0</v>
      </c>
      <c r="BJ20" s="79">
        <f t="shared" si="19"/>
        <v>0</v>
      </c>
      <c r="BK20" s="79">
        <f t="shared" si="20"/>
        <v>0</v>
      </c>
      <c r="BL20" s="79">
        <f t="shared" si="21"/>
        <v>0</v>
      </c>
      <c r="BM20" s="79">
        <f t="shared" si="22"/>
        <v>0</v>
      </c>
      <c r="BN20" s="79">
        <f t="shared" si="23"/>
        <v>0</v>
      </c>
      <c r="BO20" s="89">
        <f t="shared" si="45"/>
        <v>0</v>
      </c>
      <c r="BP20" s="85">
        <f t="shared" si="24"/>
        <v>0</v>
      </c>
      <c r="BQ20" s="147">
        <f t="shared" si="25"/>
        <v>0</v>
      </c>
      <c r="BR20" s="79">
        <f>SUM($BQ$16:BQ20)</f>
        <v>0</v>
      </c>
      <c r="BS20" s="79">
        <f>IF(BS19+BQ20&lt;=80,BS19+BQ20,IF(BQ20&lt;0,BS19+BQ20,80))</f>
        <v>0</v>
      </c>
      <c r="BT20" s="79">
        <f>IF(AND(76&lt;BS19,BS19&lt;80),IF(BS19+BQ20&lt;=80,0,BQ20-(80-BS19)),IF(BS19&lt;76,0,IF(BQ20&gt;0,BQ20,0)))</f>
        <v>0</v>
      </c>
      <c r="BU20" s="79">
        <f>BQ20-BT20</f>
        <v>0</v>
      </c>
      <c r="BV20" s="160">
        <f t="shared" si="29"/>
        <v>0</v>
      </c>
      <c r="BW20" s="79">
        <f t="shared" si="30"/>
        <v>0</v>
      </c>
      <c r="BX20" s="79">
        <f t="shared" si="31"/>
        <v>0</v>
      </c>
    </row>
    <row r="21" spans="1:76" s="4" customFormat="1" ht="15" x14ac:dyDescent="0.2">
      <c r="A21" s="2" t="s">
        <v>50</v>
      </c>
      <c r="B21" s="77">
        <v>7</v>
      </c>
      <c r="C21" s="77">
        <f t="shared" si="32"/>
        <v>5</v>
      </c>
      <c r="D21" s="76">
        <f t="shared" si="0"/>
        <v>41</v>
      </c>
      <c r="E21" s="7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11"/>
      <c r="Q21" s="82"/>
      <c r="R21" s="82"/>
      <c r="S21" s="82"/>
      <c r="T21" s="82"/>
      <c r="U21" s="83"/>
      <c r="V21" s="83"/>
      <c r="W21" s="103">
        <f t="shared" si="1"/>
        <v>0</v>
      </c>
      <c r="X21" s="76">
        <f t="shared" si="46"/>
        <v>0</v>
      </c>
      <c r="Y21" s="7"/>
      <c r="Z21" s="9">
        <f t="shared" si="2"/>
        <v>0</v>
      </c>
      <c r="AA21" s="12">
        <f t="shared" si="3"/>
        <v>0</v>
      </c>
      <c r="AB21" s="81">
        <f t="shared" si="33"/>
        <v>0</v>
      </c>
      <c r="AC21" s="9">
        <f t="shared" si="4"/>
        <v>0</v>
      </c>
      <c r="AD21" s="9">
        <f t="shared" si="5"/>
        <v>0</v>
      </c>
      <c r="AE21" s="9">
        <f t="shared" si="5"/>
        <v>0</v>
      </c>
      <c r="AF21" s="7"/>
      <c r="AG21" s="9">
        <f t="shared" si="34"/>
        <v>0</v>
      </c>
      <c r="AH21" s="9">
        <f t="shared" si="35"/>
        <v>0</v>
      </c>
      <c r="AI21" s="9">
        <f t="shared" si="6"/>
        <v>0</v>
      </c>
      <c r="AJ21" s="9">
        <f t="shared" si="6"/>
        <v>0</v>
      </c>
      <c r="AK21" s="9">
        <f t="shared" si="6"/>
        <v>0</v>
      </c>
      <c r="AL21" s="7"/>
      <c r="AM21" s="11">
        <f t="shared" si="36"/>
        <v>0</v>
      </c>
      <c r="AN21" s="11">
        <f t="shared" si="7"/>
        <v>0</v>
      </c>
      <c r="AO21" s="11">
        <f t="shared" si="37"/>
        <v>0</v>
      </c>
      <c r="AP21" s="7"/>
      <c r="AR21" s="91" t="str">
        <f t="shared" si="8"/>
        <v>OUI</v>
      </c>
      <c r="AS21" s="91" t="str">
        <f t="shared" si="38"/>
        <v>OUI</v>
      </c>
      <c r="AT21" s="91" t="str">
        <f t="shared" si="39"/>
        <v>OUI</v>
      </c>
      <c r="AU21" s="91" t="str">
        <f t="shared" si="40"/>
        <v>NON</v>
      </c>
      <c r="AV21" s="91" t="str">
        <f t="shared" si="41"/>
        <v>NON</v>
      </c>
      <c r="AW21" s="91" t="str">
        <f t="shared" si="42"/>
        <v>NON</v>
      </c>
      <c r="AX21" s="91" t="str">
        <f t="shared" si="43"/>
        <v>NON</v>
      </c>
      <c r="AY21" s="91" t="str">
        <f t="shared" si="9"/>
        <v>NON</v>
      </c>
      <c r="AZ21" s="91" t="str">
        <f t="shared" si="10"/>
        <v>NON</v>
      </c>
      <c r="BA21" s="92">
        <f t="shared" si="11"/>
        <v>1</v>
      </c>
      <c r="BB21" s="92" t="str">
        <f t="shared" si="12"/>
        <v/>
      </c>
      <c r="BC21" s="92" t="str">
        <f t="shared" si="13"/>
        <v/>
      </c>
      <c r="BD21" s="92" t="str">
        <f t="shared" si="14"/>
        <v/>
      </c>
      <c r="BE21" s="92" t="str">
        <f t="shared" si="15"/>
        <v/>
      </c>
      <c r="BF21" s="93">
        <f t="shared" si="44"/>
        <v>1</v>
      </c>
      <c r="BG21" s="79">
        <f t="shared" si="16"/>
        <v>0</v>
      </c>
      <c r="BH21" s="79">
        <f t="shared" si="17"/>
        <v>0</v>
      </c>
      <c r="BI21" s="79">
        <f t="shared" si="18"/>
        <v>0</v>
      </c>
      <c r="BJ21" s="79">
        <f t="shared" si="19"/>
        <v>0</v>
      </c>
      <c r="BK21" s="79">
        <f t="shared" si="20"/>
        <v>0</v>
      </c>
      <c r="BL21" s="79">
        <f t="shared" si="21"/>
        <v>0</v>
      </c>
      <c r="BM21" s="79">
        <f t="shared" si="22"/>
        <v>0</v>
      </c>
      <c r="BN21" s="79">
        <f t="shared" si="23"/>
        <v>0</v>
      </c>
      <c r="BO21" s="89">
        <f t="shared" si="45"/>
        <v>0</v>
      </c>
      <c r="BP21" s="85">
        <f t="shared" si="24"/>
        <v>0</v>
      </c>
      <c r="BQ21" s="147">
        <f t="shared" si="25"/>
        <v>0</v>
      </c>
      <c r="BR21" s="79">
        <f>SUM($BQ$16:BQ21)</f>
        <v>0</v>
      </c>
      <c r="BS21" s="79">
        <f t="shared" si="26"/>
        <v>0</v>
      </c>
      <c r="BT21" s="79">
        <f t="shared" si="27"/>
        <v>0</v>
      </c>
      <c r="BU21" s="79">
        <f t="shared" si="28"/>
        <v>0</v>
      </c>
      <c r="BV21" s="160">
        <f t="shared" si="29"/>
        <v>0</v>
      </c>
      <c r="BW21" s="79">
        <f t="shared" si="30"/>
        <v>0</v>
      </c>
      <c r="BX21" s="79">
        <f t="shared" si="31"/>
        <v>0</v>
      </c>
    </row>
    <row r="22" spans="1:76" s="4" customFormat="1" ht="15" x14ac:dyDescent="0.2">
      <c r="A22" s="2" t="s">
        <v>51</v>
      </c>
      <c r="B22" s="77">
        <v>7</v>
      </c>
      <c r="C22" s="77">
        <f t="shared" si="32"/>
        <v>5</v>
      </c>
      <c r="D22" s="76">
        <f t="shared" si="0"/>
        <v>41</v>
      </c>
      <c r="E22" s="7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11"/>
      <c r="Q22" s="82"/>
      <c r="R22" s="82"/>
      <c r="S22" s="82"/>
      <c r="T22" s="82"/>
      <c r="U22" s="83"/>
      <c r="V22" s="83"/>
      <c r="W22" s="103">
        <f t="shared" si="1"/>
        <v>0</v>
      </c>
      <c r="X22" s="76">
        <f t="shared" ref="X22:X68" si="47">SUM(Q22:V22)</f>
        <v>0</v>
      </c>
      <c r="Y22" s="7"/>
      <c r="Z22" s="9">
        <f t="shared" si="2"/>
        <v>0</v>
      </c>
      <c r="AA22" s="12">
        <f t="shared" si="3"/>
        <v>0</v>
      </c>
      <c r="AB22" s="81">
        <f t="shared" si="33"/>
        <v>0</v>
      </c>
      <c r="AC22" s="9">
        <f t="shared" si="4"/>
        <v>0</v>
      </c>
      <c r="AD22" s="9">
        <f t="shared" si="5"/>
        <v>0</v>
      </c>
      <c r="AE22" s="9">
        <f t="shared" si="5"/>
        <v>0</v>
      </c>
      <c r="AF22" s="7"/>
      <c r="AG22" s="9">
        <f t="shared" si="34"/>
        <v>0</v>
      </c>
      <c r="AH22" s="9">
        <f t="shared" si="35"/>
        <v>0</v>
      </c>
      <c r="AI22" s="9">
        <f t="shared" si="6"/>
        <v>0</v>
      </c>
      <c r="AJ22" s="9">
        <f t="shared" si="6"/>
        <v>0</v>
      </c>
      <c r="AK22" s="9">
        <f t="shared" si="6"/>
        <v>0</v>
      </c>
      <c r="AL22" s="7"/>
      <c r="AM22" s="11">
        <f t="shared" si="36"/>
        <v>0</v>
      </c>
      <c r="AN22" s="11">
        <f t="shared" si="7"/>
        <v>0</v>
      </c>
      <c r="AO22" s="11">
        <f t="shared" si="37"/>
        <v>0</v>
      </c>
      <c r="AP22" s="7"/>
      <c r="AR22" s="91" t="str">
        <f t="shared" si="8"/>
        <v>OUI</v>
      </c>
      <c r="AS22" s="91" t="str">
        <f t="shared" si="38"/>
        <v>OUI</v>
      </c>
      <c r="AT22" s="91" t="str">
        <f t="shared" si="39"/>
        <v>OUI</v>
      </c>
      <c r="AU22" s="91" t="str">
        <f t="shared" si="40"/>
        <v>NON</v>
      </c>
      <c r="AV22" s="91" t="str">
        <f t="shared" si="41"/>
        <v>NON</v>
      </c>
      <c r="AW22" s="91" t="str">
        <f t="shared" si="42"/>
        <v>NON</v>
      </c>
      <c r="AX22" s="91" t="str">
        <f t="shared" si="43"/>
        <v>NON</v>
      </c>
      <c r="AY22" s="91" t="str">
        <f t="shared" si="9"/>
        <v>NON</v>
      </c>
      <c r="AZ22" s="91" t="str">
        <f t="shared" si="10"/>
        <v>NON</v>
      </c>
      <c r="BA22" s="92">
        <f t="shared" si="11"/>
        <v>1</v>
      </c>
      <c r="BB22" s="92" t="str">
        <f t="shared" si="12"/>
        <v/>
      </c>
      <c r="BC22" s="92" t="str">
        <f t="shared" si="13"/>
        <v/>
      </c>
      <c r="BD22" s="92" t="str">
        <f t="shared" si="14"/>
        <v/>
      </c>
      <c r="BE22" s="92" t="str">
        <f t="shared" si="15"/>
        <v/>
      </c>
      <c r="BF22" s="93">
        <f t="shared" si="44"/>
        <v>1</v>
      </c>
      <c r="BG22" s="79">
        <f t="shared" si="16"/>
        <v>0</v>
      </c>
      <c r="BH22" s="79">
        <f t="shared" si="17"/>
        <v>0</v>
      </c>
      <c r="BI22" s="79">
        <f t="shared" si="18"/>
        <v>0</v>
      </c>
      <c r="BJ22" s="79">
        <f t="shared" ref="BJ22:BJ24" si="48">J22+K22</f>
        <v>0</v>
      </c>
      <c r="BK22" s="79">
        <f t="shared" si="20"/>
        <v>0</v>
      </c>
      <c r="BL22" s="79">
        <f t="shared" si="21"/>
        <v>0</v>
      </c>
      <c r="BM22" s="79">
        <f t="shared" si="22"/>
        <v>0</v>
      </c>
      <c r="BN22" s="79">
        <f t="shared" si="23"/>
        <v>0</v>
      </c>
      <c r="BO22" s="89">
        <f t="shared" si="45"/>
        <v>0</v>
      </c>
      <c r="BP22" s="85">
        <f t="shared" si="24"/>
        <v>0</v>
      </c>
      <c r="BQ22" s="147">
        <f t="shared" si="25"/>
        <v>0</v>
      </c>
      <c r="BR22" s="79">
        <f>SUM($BQ$16:BQ22)</f>
        <v>0</v>
      </c>
      <c r="BS22" s="79">
        <f t="shared" si="26"/>
        <v>0</v>
      </c>
      <c r="BT22" s="79">
        <f t="shared" si="27"/>
        <v>0</v>
      </c>
      <c r="BU22" s="79">
        <f t="shared" si="28"/>
        <v>0</v>
      </c>
      <c r="BV22" s="160">
        <f t="shared" si="29"/>
        <v>0</v>
      </c>
      <c r="BW22" s="79">
        <f t="shared" si="30"/>
        <v>0</v>
      </c>
      <c r="BX22" s="79">
        <f t="shared" si="31"/>
        <v>0</v>
      </c>
    </row>
    <row r="23" spans="1:76" s="4" customFormat="1" ht="15" x14ac:dyDescent="0.2">
      <c r="A23" s="2" t="s">
        <v>52</v>
      </c>
      <c r="B23" s="77">
        <v>7</v>
      </c>
      <c r="C23" s="77">
        <f t="shared" si="32"/>
        <v>5</v>
      </c>
      <c r="D23" s="76">
        <f t="shared" si="0"/>
        <v>41</v>
      </c>
      <c r="E23" s="7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11"/>
      <c r="Q23" s="82"/>
      <c r="R23" s="82"/>
      <c r="S23" s="82"/>
      <c r="T23" s="82"/>
      <c r="U23" s="83"/>
      <c r="V23" s="83"/>
      <c r="W23" s="103">
        <f t="shared" si="1"/>
        <v>0</v>
      </c>
      <c r="X23" s="76">
        <f t="shared" si="47"/>
        <v>0</v>
      </c>
      <c r="Y23" s="7"/>
      <c r="Z23" s="9">
        <f t="shared" si="2"/>
        <v>0</v>
      </c>
      <c r="AA23" s="12">
        <f t="shared" si="3"/>
        <v>0</v>
      </c>
      <c r="AB23" s="81">
        <f t="shared" si="33"/>
        <v>0</v>
      </c>
      <c r="AC23" s="9">
        <f t="shared" si="4"/>
        <v>0</v>
      </c>
      <c r="AD23" s="9">
        <f t="shared" si="5"/>
        <v>0</v>
      </c>
      <c r="AE23" s="9">
        <f t="shared" si="5"/>
        <v>0</v>
      </c>
      <c r="AF23" s="7"/>
      <c r="AG23" s="9">
        <f t="shared" si="34"/>
        <v>0</v>
      </c>
      <c r="AH23" s="9">
        <f t="shared" si="35"/>
        <v>0</v>
      </c>
      <c r="AI23" s="9">
        <f t="shared" si="6"/>
        <v>0</v>
      </c>
      <c r="AJ23" s="9">
        <f t="shared" si="6"/>
        <v>0</v>
      </c>
      <c r="AK23" s="9">
        <f t="shared" si="6"/>
        <v>0</v>
      </c>
      <c r="AL23" s="7"/>
      <c r="AM23" s="11">
        <f t="shared" si="36"/>
        <v>0</v>
      </c>
      <c r="AN23" s="11">
        <f t="shared" si="7"/>
        <v>0</v>
      </c>
      <c r="AO23" s="11">
        <f t="shared" si="37"/>
        <v>0</v>
      </c>
      <c r="AP23" s="7"/>
      <c r="AR23" s="91" t="str">
        <f t="shared" si="8"/>
        <v>OUI</v>
      </c>
      <c r="AS23" s="91" t="str">
        <f t="shared" si="38"/>
        <v>OUI</v>
      </c>
      <c r="AT23" s="91" t="str">
        <f t="shared" si="39"/>
        <v>OUI</v>
      </c>
      <c r="AU23" s="91" t="str">
        <f t="shared" si="40"/>
        <v>NON</v>
      </c>
      <c r="AV23" s="91" t="str">
        <f t="shared" si="41"/>
        <v>NON</v>
      </c>
      <c r="AW23" s="91" t="str">
        <f t="shared" si="42"/>
        <v>NON</v>
      </c>
      <c r="AX23" s="91" t="str">
        <f t="shared" si="43"/>
        <v>NON</v>
      </c>
      <c r="AY23" s="91" t="str">
        <f t="shared" si="9"/>
        <v>NON</v>
      </c>
      <c r="AZ23" s="91" t="str">
        <f t="shared" si="10"/>
        <v>NON</v>
      </c>
      <c r="BA23" s="92">
        <f t="shared" si="11"/>
        <v>1</v>
      </c>
      <c r="BB23" s="92" t="str">
        <f t="shared" si="12"/>
        <v/>
      </c>
      <c r="BC23" s="92" t="str">
        <f t="shared" si="13"/>
        <v/>
      </c>
      <c r="BD23" s="92" t="str">
        <f t="shared" si="14"/>
        <v/>
      </c>
      <c r="BE23" s="92" t="str">
        <f t="shared" si="15"/>
        <v/>
      </c>
      <c r="BF23" s="93">
        <f t="shared" si="44"/>
        <v>1</v>
      </c>
      <c r="BG23" s="79">
        <f t="shared" si="16"/>
        <v>0</v>
      </c>
      <c r="BH23" s="79">
        <f t="shared" si="17"/>
        <v>0</v>
      </c>
      <c r="BI23" s="79">
        <f t="shared" si="18"/>
        <v>0</v>
      </c>
      <c r="BJ23" s="79">
        <f t="shared" si="48"/>
        <v>0</v>
      </c>
      <c r="BK23" s="79">
        <f t="shared" si="20"/>
        <v>0</v>
      </c>
      <c r="BL23" s="79">
        <f t="shared" si="21"/>
        <v>0</v>
      </c>
      <c r="BM23" s="79">
        <f t="shared" si="22"/>
        <v>0</v>
      </c>
      <c r="BN23" s="79">
        <f t="shared" si="23"/>
        <v>0</v>
      </c>
      <c r="BO23" s="89">
        <f t="shared" si="45"/>
        <v>0</v>
      </c>
      <c r="BP23" s="85">
        <f t="shared" si="24"/>
        <v>0</v>
      </c>
      <c r="BQ23" s="147">
        <f t="shared" si="25"/>
        <v>0</v>
      </c>
      <c r="BR23" s="79">
        <f>SUM($BQ$16:BQ23)</f>
        <v>0</v>
      </c>
      <c r="BS23" s="79">
        <f t="shared" si="26"/>
        <v>0</v>
      </c>
      <c r="BT23" s="79">
        <f t="shared" si="27"/>
        <v>0</v>
      </c>
      <c r="BU23" s="79">
        <f t="shared" si="28"/>
        <v>0</v>
      </c>
      <c r="BV23" s="160">
        <f t="shared" si="29"/>
        <v>0</v>
      </c>
      <c r="BW23" s="79">
        <f t="shared" si="30"/>
        <v>0</v>
      </c>
      <c r="BX23" s="79">
        <f t="shared" si="31"/>
        <v>0</v>
      </c>
    </row>
    <row r="24" spans="1:76" s="4" customFormat="1" ht="15" x14ac:dyDescent="0.2">
      <c r="A24" s="2" t="s">
        <v>53</v>
      </c>
      <c r="B24" s="77">
        <v>7</v>
      </c>
      <c r="C24" s="77">
        <f t="shared" si="32"/>
        <v>5</v>
      </c>
      <c r="D24" s="76">
        <f t="shared" si="0"/>
        <v>41</v>
      </c>
      <c r="E24" s="7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11"/>
      <c r="Q24" s="82"/>
      <c r="R24" s="82"/>
      <c r="S24" s="82"/>
      <c r="T24" s="82"/>
      <c r="U24" s="83"/>
      <c r="V24" s="83"/>
      <c r="W24" s="103">
        <f t="shared" si="1"/>
        <v>0</v>
      </c>
      <c r="X24" s="76">
        <f t="shared" si="47"/>
        <v>0</v>
      </c>
      <c r="Y24" s="7"/>
      <c r="Z24" s="9">
        <f t="shared" si="2"/>
        <v>0</v>
      </c>
      <c r="AA24" s="12">
        <f t="shared" si="3"/>
        <v>0</v>
      </c>
      <c r="AB24" s="81">
        <f t="shared" si="33"/>
        <v>0</v>
      </c>
      <c r="AC24" s="9">
        <f t="shared" si="4"/>
        <v>0</v>
      </c>
      <c r="AD24" s="9">
        <f t="shared" si="5"/>
        <v>0</v>
      </c>
      <c r="AE24" s="9">
        <f t="shared" si="5"/>
        <v>0</v>
      </c>
      <c r="AF24" s="7"/>
      <c r="AG24" s="9">
        <f t="shared" si="34"/>
        <v>0</v>
      </c>
      <c r="AH24" s="9">
        <f t="shared" si="35"/>
        <v>0</v>
      </c>
      <c r="AI24" s="9">
        <f t="shared" si="6"/>
        <v>0</v>
      </c>
      <c r="AJ24" s="9">
        <f t="shared" si="6"/>
        <v>0</v>
      </c>
      <c r="AK24" s="9">
        <f t="shared" si="6"/>
        <v>0</v>
      </c>
      <c r="AL24" s="7"/>
      <c r="AM24" s="11">
        <f t="shared" si="36"/>
        <v>0</v>
      </c>
      <c r="AN24" s="11">
        <f t="shared" si="7"/>
        <v>0</v>
      </c>
      <c r="AO24" s="11">
        <f t="shared" si="37"/>
        <v>0</v>
      </c>
      <c r="AP24" s="7"/>
      <c r="AR24" s="91" t="str">
        <f t="shared" si="8"/>
        <v>OUI</v>
      </c>
      <c r="AS24" s="91" t="str">
        <f t="shared" si="38"/>
        <v>OUI</v>
      </c>
      <c r="AT24" s="91" t="str">
        <f t="shared" si="39"/>
        <v>OUI</v>
      </c>
      <c r="AU24" s="91" t="str">
        <f t="shared" si="40"/>
        <v>NON</v>
      </c>
      <c r="AV24" s="91" t="str">
        <f t="shared" si="41"/>
        <v>NON</v>
      </c>
      <c r="AW24" s="91" t="str">
        <f t="shared" si="42"/>
        <v>NON</v>
      </c>
      <c r="AX24" s="91" t="str">
        <f t="shared" si="43"/>
        <v>NON</v>
      </c>
      <c r="AY24" s="91" t="str">
        <f t="shared" si="9"/>
        <v>NON</v>
      </c>
      <c r="AZ24" s="91" t="str">
        <f t="shared" si="10"/>
        <v>NON</v>
      </c>
      <c r="BA24" s="92">
        <f t="shared" si="11"/>
        <v>1</v>
      </c>
      <c r="BB24" s="92" t="str">
        <f t="shared" si="12"/>
        <v/>
      </c>
      <c r="BC24" s="92" t="str">
        <f t="shared" si="13"/>
        <v/>
      </c>
      <c r="BD24" s="92" t="str">
        <f t="shared" si="14"/>
        <v/>
      </c>
      <c r="BE24" s="92" t="str">
        <f t="shared" si="15"/>
        <v/>
      </c>
      <c r="BF24" s="93">
        <f t="shared" si="44"/>
        <v>1</v>
      </c>
      <c r="BG24" s="79">
        <f t="shared" si="16"/>
        <v>0</v>
      </c>
      <c r="BH24" s="79">
        <f t="shared" si="17"/>
        <v>0</v>
      </c>
      <c r="BI24" s="79">
        <f t="shared" si="18"/>
        <v>0</v>
      </c>
      <c r="BJ24" s="79">
        <f t="shared" si="48"/>
        <v>0</v>
      </c>
      <c r="BK24" s="79">
        <f t="shared" si="20"/>
        <v>0</v>
      </c>
      <c r="BL24" s="79">
        <f t="shared" si="21"/>
        <v>0</v>
      </c>
      <c r="BM24" s="79">
        <f t="shared" si="22"/>
        <v>0</v>
      </c>
      <c r="BN24" s="79">
        <f t="shared" si="23"/>
        <v>0</v>
      </c>
      <c r="BO24" s="89">
        <f t="shared" si="45"/>
        <v>0</v>
      </c>
      <c r="BP24" s="85">
        <f t="shared" si="24"/>
        <v>0</v>
      </c>
      <c r="BQ24" s="147">
        <f t="shared" si="25"/>
        <v>0</v>
      </c>
      <c r="BR24" s="79">
        <f>SUM($BQ$16:BQ24)</f>
        <v>0</v>
      </c>
      <c r="BS24" s="79">
        <f t="shared" si="26"/>
        <v>0</v>
      </c>
      <c r="BT24" s="79">
        <f t="shared" si="27"/>
        <v>0</v>
      </c>
      <c r="BU24" s="79">
        <f t="shared" si="28"/>
        <v>0</v>
      </c>
      <c r="BV24" s="160">
        <f t="shared" si="29"/>
        <v>0</v>
      </c>
      <c r="BW24" s="79">
        <f t="shared" si="30"/>
        <v>0</v>
      </c>
      <c r="BX24" s="79">
        <f t="shared" si="31"/>
        <v>0</v>
      </c>
    </row>
    <row r="25" spans="1:76" s="4" customFormat="1" ht="15" x14ac:dyDescent="0.2">
      <c r="A25" s="2" t="s">
        <v>54</v>
      </c>
      <c r="B25" s="77">
        <v>7</v>
      </c>
      <c r="C25" s="77">
        <f t="shared" si="32"/>
        <v>5</v>
      </c>
      <c r="D25" s="76">
        <f t="shared" si="0"/>
        <v>41</v>
      </c>
      <c r="E25" s="7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11"/>
      <c r="Q25" s="82"/>
      <c r="R25" s="82"/>
      <c r="S25" s="82"/>
      <c r="T25" s="82"/>
      <c r="U25" s="83"/>
      <c r="V25" s="83"/>
      <c r="W25" s="103">
        <f t="shared" si="1"/>
        <v>0</v>
      </c>
      <c r="X25" s="76">
        <f t="shared" si="47"/>
        <v>0</v>
      </c>
      <c r="Y25" s="7"/>
      <c r="Z25" s="9">
        <f t="shared" si="2"/>
        <v>0</v>
      </c>
      <c r="AA25" s="12">
        <f t="shared" si="3"/>
        <v>0</v>
      </c>
      <c r="AB25" s="81">
        <f t="shared" si="33"/>
        <v>0</v>
      </c>
      <c r="AC25" s="9">
        <f t="shared" si="4"/>
        <v>0</v>
      </c>
      <c r="AD25" s="9">
        <f t="shared" si="5"/>
        <v>0</v>
      </c>
      <c r="AE25" s="9">
        <f t="shared" si="5"/>
        <v>0</v>
      </c>
      <c r="AF25" s="7"/>
      <c r="AG25" s="9">
        <f t="shared" si="34"/>
        <v>0</v>
      </c>
      <c r="AH25" s="9">
        <f t="shared" si="35"/>
        <v>0</v>
      </c>
      <c r="AI25" s="9">
        <f t="shared" si="6"/>
        <v>0</v>
      </c>
      <c r="AJ25" s="9">
        <f t="shared" si="6"/>
        <v>0</v>
      </c>
      <c r="AK25" s="9">
        <f t="shared" si="6"/>
        <v>0</v>
      </c>
      <c r="AL25" s="7"/>
      <c r="AM25" s="11">
        <f t="shared" si="36"/>
        <v>0</v>
      </c>
      <c r="AN25" s="11">
        <f t="shared" si="7"/>
        <v>0</v>
      </c>
      <c r="AO25" s="11">
        <f t="shared" si="37"/>
        <v>0</v>
      </c>
      <c r="AP25" s="7"/>
      <c r="AR25" s="91" t="str">
        <f t="shared" si="8"/>
        <v>OUI</v>
      </c>
      <c r="AS25" s="91" t="str">
        <f>IF(SUM(Q25:V25)=0,"OUI","NON")</f>
        <v>OUI</v>
      </c>
      <c r="AT25" s="91" t="str">
        <f t="shared" si="39"/>
        <v>OUI</v>
      </c>
      <c r="AU25" s="91" t="str">
        <f t="shared" si="40"/>
        <v>NON</v>
      </c>
      <c r="AV25" s="91" t="str">
        <f t="shared" si="41"/>
        <v>NON</v>
      </c>
      <c r="AW25" s="91" t="str">
        <f t="shared" si="42"/>
        <v>NON</v>
      </c>
      <c r="AX25" s="91" t="str">
        <f t="shared" si="43"/>
        <v>NON</v>
      </c>
      <c r="AY25" s="91" t="str">
        <f t="shared" si="9"/>
        <v>NON</v>
      </c>
      <c r="AZ25" s="91" t="str">
        <f t="shared" si="10"/>
        <v>NON</v>
      </c>
      <c r="BA25" s="92">
        <f t="shared" si="11"/>
        <v>1</v>
      </c>
      <c r="BB25" s="92" t="str">
        <f t="shared" si="12"/>
        <v/>
      </c>
      <c r="BC25" s="92" t="str">
        <f t="shared" si="13"/>
        <v/>
      </c>
      <c r="BD25" s="92" t="str">
        <f t="shared" si="14"/>
        <v/>
      </c>
      <c r="BE25" s="92" t="str">
        <f t="shared" si="15"/>
        <v/>
      </c>
      <c r="BF25" s="93">
        <f t="shared" si="44"/>
        <v>1</v>
      </c>
      <c r="BG25" s="79">
        <f t="shared" si="16"/>
        <v>0</v>
      </c>
      <c r="BH25" s="79">
        <f t="shared" si="17"/>
        <v>0</v>
      </c>
      <c r="BI25" s="79">
        <f t="shared" si="18"/>
        <v>0</v>
      </c>
      <c r="BJ25" s="79">
        <f>J25+K25</f>
        <v>0</v>
      </c>
      <c r="BK25" s="79">
        <f t="shared" si="20"/>
        <v>0</v>
      </c>
      <c r="BL25" s="79">
        <f t="shared" si="21"/>
        <v>0</v>
      </c>
      <c r="BM25" s="79">
        <f t="shared" si="22"/>
        <v>0</v>
      </c>
      <c r="BN25" s="79">
        <f t="shared" si="23"/>
        <v>0</v>
      </c>
      <c r="BO25" s="89">
        <f t="shared" si="45"/>
        <v>0</v>
      </c>
      <c r="BP25" s="85">
        <f t="shared" si="24"/>
        <v>0</v>
      </c>
      <c r="BQ25" s="147">
        <f t="shared" si="25"/>
        <v>0</v>
      </c>
      <c r="BR25" s="79">
        <f>SUM($BQ$16:BQ25)</f>
        <v>0</v>
      </c>
      <c r="BS25" s="79">
        <f t="shared" si="26"/>
        <v>0</v>
      </c>
      <c r="BT25" s="79">
        <f t="shared" si="27"/>
        <v>0</v>
      </c>
      <c r="BU25" s="79">
        <f t="shared" si="28"/>
        <v>0</v>
      </c>
      <c r="BV25" s="160">
        <f t="shared" si="29"/>
        <v>0</v>
      </c>
      <c r="BW25" s="79">
        <f t="shared" si="30"/>
        <v>0</v>
      </c>
      <c r="BX25" s="79">
        <f t="shared" si="31"/>
        <v>0</v>
      </c>
    </row>
    <row r="26" spans="1:76" s="4" customFormat="1" ht="15" x14ac:dyDescent="0.2">
      <c r="A26" s="2" t="s">
        <v>55</v>
      </c>
      <c r="B26" s="77">
        <v>7</v>
      </c>
      <c r="C26" s="77">
        <f t="shared" si="32"/>
        <v>5</v>
      </c>
      <c r="D26" s="76">
        <f t="shared" si="0"/>
        <v>41</v>
      </c>
      <c r="E26" s="7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11"/>
      <c r="Q26" s="82"/>
      <c r="R26" s="82"/>
      <c r="S26" s="82"/>
      <c r="T26" s="82"/>
      <c r="U26" s="83"/>
      <c r="V26" s="83"/>
      <c r="W26" s="103">
        <f t="shared" si="1"/>
        <v>0</v>
      </c>
      <c r="X26" s="76">
        <f t="shared" si="47"/>
        <v>0</v>
      </c>
      <c r="Y26" s="7"/>
      <c r="Z26" s="9">
        <f t="shared" si="2"/>
        <v>0</v>
      </c>
      <c r="AA26" s="12">
        <f t="shared" si="3"/>
        <v>0</v>
      </c>
      <c r="AB26" s="81">
        <f t="shared" si="33"/>
        <v>0</v>
      </c>
      <c r="AC26" s="9">
        <f t="shared" si="4"/>
        <v>0</v>
      </c>
      <c r="AD26" s="9">
        <f t="shared" si="5"/>
        <v>0</v>
      </c>
      <c r="AE26" s="9">
        <f t="shared" si="5"/>
        <v>0</v>
      </c>
      <c r="AF26" s="7"/>
      <c r="AG26" s="9">
        <f t="shared" si="34"/>
        <v>0</v>
      </c>
      <c r="AH26" s="9">
        <f t="shared" si="35"/>
        <v>0</v>
      </c>
      <c r="AI26" s="9">
        <f t="shared" si="6"/>
        <v>0</v>
      </c>
      <c r="AJ26" s="9">
        <f t="shared" si="6"/>
        <v>0</v>
      </c>
      <c r="AK26" s="9">
        <f t="shared" si="6"/>
        <v>0</v>
      </c>
      <c r="AL26" s="7"/>
      <c r="AM26" s="11">
        <f t="shared" si="36"/>
        <v>0</v>
      </c>
      <c r="AN26" s="11">
        <f t="shared" si="7"/>
        <v>0</v>
      </c>
      <c r="AO26" s="11">
        <f t="shared" si="37"/>
        <v>0</v>
      </c>
      <c r="AP26" s="7"/>
      <c r="AR26" s="91" t="str">
        <f t="shared" si="8"/>
        <v>OUI</v>
      </c>
      <c r="AS26" s="91" t="str">
        <f t="shared" si="38"/>
        <v>OUI</v>
      </c>
      <c r="AT26" s="91" t="str">
        <f t="shared" si="39"/>
        <v>OUI</v>
      </c>
      <c r="AU26" s="91" t="str">
        <f t="shared" si="40"/>
        <v>NON</v>
      </c>
      <c r="AV26" s="91" t="str">
        <f t="shared" si="41"/>
        <v>NON</v>
      </c>
      <c r="AW26" s="91" t="str">
        <f t="shared" si="42"/>
        <v>NON</v>
      </c>
      <c r="AX26" s="91" t="str">
        <f t="shared" si="43"/>
        <v>NON</v>
      </c>
      <c r="AY26" s="91" t="str">
        <f t="shared" si="9"/>
        <v>NON</v>
      </c>
      <c r="AZ26" s="91" t="str">
        <f t="shared" si="10"/>
        <v>NON</v>
      </c>
      <c r="BA26" s="92">
        <f t="shared" si="11"/>
        <v>1</v>
      </c>
      <c r="BB26" s="92" t="str">
        <f t="shared" si="12"/>
        <v/>
      </c>
      <c r="BC26" s="92" t="str">
        <f t="shared" si="13"/>
        <v/>
      </c>
      <c r="BD26" s="92" t="str">
        <f t="shared" si="14"/>
        <v/>
      </c>
      <c r="BE26" s="92" t="str">
        <f t="shared" si="15"/>
        <v/>
      </c>
      <c r="BF26" s="93">
        <f t="shared" si="44"/>
        <v>1</v>
      </c>
      <c r="BG26" s="79">
        <f t="shared" si="16"/>
        <v>0</v>
      </c>
      <c r="BH26" s="79">
        <f t="shared" si="17"/>
        <v>0</v>
      </c>
      <c r="BI26" s="79">
        <f t="shared" si="18"/>
        <v>0</v>
      </c>
      <c r="BJ26" s="79">
        <f t="shared" ref="BJ26:BJ68" si="49">J26</f>
        <v>0</v>
      </c>
      <c r="BK26" s="79">
        <f t="shared" si="20"/>
        <v>0</v>
      </c>
      <c r="BL26" s="79">
        <f t="shared" si="21"/>
        <v>0</v>
      </c>
      <c r="BM26" s="79">
        <f t="shared" si="22"/>
        <v>0</v>
      </c>
      <c r="BN26" s="79">
        <f t="shared" si="23"/>
        <v>0</v>
      </c>
      <c r="BO26" s="89">
        <f t="shared" si="45"/>
        <v>0</v>
      </c>
      <c r="BP26" s="85">
        <f t="shared" si="24"/>
        <v>0</v>
      </c>
      <c r="BQ26" s="147">
        <f t="shared" si="25"/>
        <v>0</v>
      </c>
      <c r="BR26" s="79">
        <f>SUM($BQ$16:BQ26)</f>
        <v>0</v>
      </c>
      <c r="BS26" s="79">
        <f t="shared" si="26"/>
        <v>0</v>
      </c>
      <c r="BT26" s="79">
        <f t="shared" si="27"/>
        <v>0</v>
      </c>
      <c r="BU26" s="79">
        <f t="shared" si="28"/>
        <v>0</v>
      </c>
      <c r="BV26" s="160">
        <f t="shared" si="29"/>
        <v>0</v>
      </c>
      <c r="BW26" s="79">
        <f t="shared" si="30"/>
        <v>0</v>
      </c>
      <c r="BX26" s="79">
        <f t="shared" si="31"/>
        <v>0</v>
      </c>
    </row>
    <row r="27" spans="1:76" s="4" customFormat="1" ht="15" x14ac:dyDescent="0.2">
      <c r="A27" s="2" t="s">
        <v>56</v>
      </c>
      <c r="B27" s="77">
        <v>7</v>
      </c>
      <c r="C27" s="77">
        <f t="shared" si="32"/>
        <v>5</v>
      </c>
      <c r="D27" s="76">
        <f t="shared" si="0"/>
        <v>41</v>
      </c>
      <c r="E27" s="7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11"/>
      <c r="Q27" s="82"/>
      <c r="R27" s="82"/>
      <c r="S27" s="82"/>
      <c r="T27" s="82"/>
      <c r="U27" s="83"/>
      <c r="V27" s="83"/>
      <c r="W27" s="103">
        <f t="shared" si="1"/>
        <v>0</v>
      </c>
      <c r="X27" s="76">
        <f t="shared" si="47"/>
        <v>0</v>
      </c>
      <c r="Y27" s="7"/>
      <c r="Z27" s="9">
        <f t="shared" si="2"/>
        <v>0</v>
      </c>
      <c r="AA27" s="12">
        <f t="shared" si="3"/>
        <v>0</v>
      </c>
      <c r="AB27" s="81">
        <f t="shared" si="33"/>
        <v>0</v>
      </c>
      <c r="AC27" s="9">
        <f t="shared" si="4"/>
        <v>0</v>
      </c>
      <c r="AD27" s="9">
        <f t="shared" si="5"/>
        <v>0</v>
      </c>
      <c r="AE27" s="9">
        <f t="shared" si="5"/>
        <v>0</v>
      </c>
      <c r="AF27" s="7"/>
      <c r="AG27" s="9">
        <f t="shared" si="34"/>
        <v>0</v>
      </c>
      <c r="AH27" s="9">
        <f t="shared" si="35"/>
        <v>0</v>
      </c>
      <c r="AI27" s="9">
        <f t="shared" si="6"/>
        <v>0</v>
      </c>
      <c r="AJ27" s="9">
        <f t="shared" si="6"/>
        <v>0</v>
      </c>
      <c r="AK27" s="9">
        <f t="shared" si="6"/>
        <v>0</v>
      </c>
      <c r="AL27" s="7"/>
      <c r="AM27" s="11">
        <f t="shared" si="36"/>
        <v>0</v>
      </c>
      <c r="AN27" s="11">
        <f t="shared" si="7"/>
        <v>0</v>
      </c>
      <c r="AO27" s="11">
        <f t="shared" si="37"/>
        <v>0</v>
      </c>
      <c r="AP27" s="7"/>
      <c r="AR27" s="91" t="str">
        <f t="shared" si="8"/>
        <v>OUI</v>
      </c>
      <c r="AS27" s="91" t="str">
        <f t="shared" si="38"/>
        <v>OUI</v>
      </c>
      <c r="AT27" s="91" t="str">
        <f t="shared" si="39"/>
        <v>OUI</v>
      </c>
      <c r="AU27" s="91" t="str">
        <f t="shared" si="40"/>
        <v>NON</v>
      </c>
      <c r="AV27" s="91" t="str">
        <f t="shared" si="41"/>
        <v>NON</v>
      </c>
      <c r="AW27" s="91" t="str">
        <f t="shared" si="42"/>
        <v>NON</v>
      </c>
      <c r="AX27" s="91" t="str">
        <f t="shared" si="43"/>
        <v>NON</v>
      </c>
      <c r="AY27" s="91" t="str">
        <f t="shared" si="9"/>
        <v>NON</v>
      </c>
      <c r="AZ27" s="91" t="str">
        <f t="shared" si="10"/>
        <v>NON</v>
      </c>
      <c r="BA27" s="92">
        <f t="shared" si="11"/>
        <v>1</v>
      </c>
      <c r="BB27" s="92" t="str">
        <f t="shared" si="12"/>
        <v/>
      </c>
      <c r="BC27" s="92" t="str">
        <f t="shared" si="13"/>
        <v/>
      </c>
      <c r="BD27" s="92" t="str">
        <f t="shared" si="14"/>
        <v/>
      </c>
      <c r="BE27" s="92" t="str">
        <f t="shared" si="15"/>
        <v/>
      </c>
      <c r="BF27" s="93">
        <f t="shared" si="44"/>
        <v>1</v>
      </c>
      <c r="BG27" s="79">
        <f t="shared" si="16"/>
        <v>0</v>
      </c>
      <c r="BH27" s="79">
        <f t="shared" si="17"/>
        <v>0</v>
      </c>
      <c r="BI27" s="79">
        <f t="shared" si="18"/>
        <v>0</v>
      </c>
      <c r="BJ27" s="79">
        <f t="shared" si="49"/>
        <v>0</v>
      </c>
      <c r="BK27" s="79">
        <f t="shared" si="20"/>
        <v>0</v>
      </c>
      <c r="BL27" s="79">
        <f t="shared" si="21"/>
        <v>0</v>
      </c>
      <c r="BM27" s="79">
        <f t="shared" si="22"/>
        <v>0</v>
      </c>
      <c r="BN27" s="79">
        <f t="shared" si="23"/>
        <v>0</v>
      </c>
      <c r="BO27" s="89">
        <f t="shared" si="45"/>
        <v>0</v>
      </c>
      <c r="BP27" s="85">
        <f t="shared" si="24"/>
        <v>0</v>
      </c>
      <c r="BQ27" s="147">
        <f t="shared" si="25"/>
        <v>0</v>
      </c>
      <c r="BR27" s="79">
        <f>SUM($BQ$16:BQ27)</f>
        <v>0</v>
      </c>
      <c r="BS27" s="79">
        <f t="shared" si="26"/>
        <v>0</v>
      </c>
      <c r="BT27" s="79">
        <f t="shared" si="27"/>
        <v>0</v>
      </c>
      <c r="BU27" s="79">
        <f t="shared" si="28"/>
        <v>0</v>
      </c>
      <c r="BV27" s="160">
        <f t="shared" si="29"/>
        <v>0</v>
      </c>
      <c r="BW27" s="79">
        <f t="shared" si="30"/>
        <v>0</v>
      </c>
      <c r="BX27" s="79">
        <f t="shared" si="31"/>
        <v>0</v>
      </c>
    </row>
    <row r="28" spans="1:76" s="4" customFormat="1" ht="15" x14ac:dyDescent="0.2">
      <c r="A28" s="2" t="s">
        <v>57</v>
      </c>
      <c r="B28" s="77">
        <v>7</v>
      </c>
      <c r="C28" s="77">
        <f t="shared" si="32"/>
        <v>5</v>
      </c>
      <c r="D28" s="76">
        <f t="shared" si="0"/>
        <v>41</v>
      </c>
      <c r="E28" s="7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11"/>
      <c r="Q28" s="82"/>
      <c r="R28" s="82"/>
      <c r="S28" s="82"/>
      <c r="T28" s="82"/>
      <c r="U28" s="82"/>
      <c r="V28" s="83"/>
      <c r="W28" s="103">
        <f t="shared" si="1"/>
        <v>0</v>
      </c>
      <c r="X28" s="76">
        <f t="shared" si="47"/>
        <v>0</v>
      </c>
      <c r="Y28" s="7"/>
      <c r="Z28" s="9">
        <f t="shared" si="2"/>
        <v>0</v>
      </c>
      <c r="AA28" s="12">
        <f t="shared" si="3"/>
        <v>0</v>
      </c>
      <c r="AB28" s="81">
        <f t="shared" si="33"/>
        <v>0</v>
      </c>
      <c r="AC28" s="9">
        <f t="shared" si="4"/>
        <v>0</v>
      </c>
      <c r="AD28" s="9">
        <f t="shared" si="5"/>
        <v>0</v>
      </c>
      <c r="AE28" s="9">
        <f t="shared" si="5"/>
        <v>0</v>
      </c>
      <c r="AF28" s="7"/>
      <c r="AG28" s="9">
        <f t="shared" si="34"/>
        <v>0</v>
      </c>
      <c r="AH28" s="9">
        <f t="shared" si="35"/>
        <v>0</v>
      </c>
      <c r="AI28" s="9">
        <f t="shared" si="6"/>
        <v>0</v>
      </c>
      <c r="AJ28" s="9">
        <f t="shared" si="6"/>
        <v>0</v>
      </c>
      <c r="AK28" s="9">
        <f t="shared" si="6"/>
        <v>0</v>
      </c>
      <c r="AL28" s="7"/>
      <c r="AM28" s="11">
        <f t="shared" si="36"/>
        <v>0</v>
      </c>
      <c r="AN28" s="11">
        <f t="shared" si="7"/>
        <v>0</v>
      </c>
      <c r="AO28" s="11">
        <f t="shared" si="37"/>
        <v>0</v>
      </c>
      <c r="AP28" s="7"/>
      <c r="AR28" s="91" t="str">
        <f t="shared" si="8"/>
        <v>OUI</v>
      </c>
      <c r="AS28" s="91" t="str">
        <f t="shared" si="38"/>
        <v>OUI</v>
      </c>
      <c r="AT28" s="91" t="str">
        <f t="shared" si="39"/>
        <v>OUI</v>
      </c>
      <c r="AU28" s="91" t="str">
        <f t="shared" si="40"/>
        <v>NON</v>
      </c>
      <c r="AV28" s="91" t="str">
        <f t="shared" si="41"/>
        <v>NON</v>
      </c>
      <c r="AW28" s="91" t="str">
        <f t="shared" si="42"/>
        <v>NON</v>
      </c>
      <c r="AX28" s="91" t="str">
        <f t="shared" si="43"/>
        <v>NON</v>
      </c>
      <c r="AY28" s="91" t="str">
        <f t="shared" si="9"/>
        <v>NON</v>
      </c>
      <c r="AZ28" s="91" t="str">
        <f t="shared" si="10"/>
        <v>NON</v>
      </c>
      <c r="BA28" s="92">
        <f t="shared" si="11"/>
        <v>1</v>
      </c>
      <c r="BB28" s="92" t="str">
        <f t="shared" si="12"/>
        <v/>
      </c>
      <c r="BC28" s="92" t="str">
        <f t="shared" si="13"/>
        <v/>
      </c>
      <c r="BD28" s="92" t="str">
        <f t="shared" si="14"/>
        <v/>
      </c>
      <c r="BE28" s="92" t="str">
        <f t="shared" si="15"/>
        <v/>
      </c>
      <c r="BF28" s="93">
        <f t="shared" si="44"/>
        <v>1</v>
      </c>
      <c r="BG28" s="79">
        <f t="shared" si="16"/>
        <v>0</v>
      </c>
      <c r="BH28" s="79">
        <f t="shared" si="17"/>
        <v>0</v>
      </c>
      <c r="BI28" s="79">
        <f t="shared" si="18"/>
        <v>0</v>
      </c>
      <c r="BJ28" s="79">
        <f t="shared" si="49"/>
        <v>0</v>
      </c>
      <c r="BK28" s="79">
        <f t="shared" si="20"/>
        <v>0</v>
      </c>
      <c r="BL28" s="79">
        <f t="shared" si="21"/>
        <v>0</v>
      </c>
      <c r="BM28" s="79">
        <f t="shared" si="22"/>
        <v>0</v>
      </c>
      <c r="BN28" s="79">
        <f t="shared" si="23"/>
        <v>0</v>
      </c>
      <c r="BO28" s="89">
        <f t="shared" si="45"/>
        <v>0</v>
      </c>
      <c r="BP28" s="85">
        <f t="shared" si="24"/>
        <v>0</v>
      </c>
      <c r="BQ28" s="147">
        <f t="shared" si="25"/>
        <v>0</v>
      </c>
      <c r="BR28" s="79">
        <f>SUM($BQ$16:BQ28)</f>
        <v>0</v>
      </c>
      <c r="BS28" s="79">
        <f t="shared" si="26"/>
        <v>0</v>
      </c>
      <c r="BT28" s="79">
        <f t="shared" si="27"/>
        <v>0</v>
      </c>
      <c r="BU28" s="79">
        <f t="shared" si="28"/>
        <v>0</v>
      </c>
      <c r="BV28" s="160">
        <f t="shared" si="29"/>
        <v>0</v>
      </c>
      <c r="BW28" s="79">
        <f t="shared" si="30"/>
        <v>0</v>
      </c>
      <c r="BX28" s="79">
        <f t="shared" si="31"/>
        <v>0</v>
      </c>
    </row>
    <row r="29" spans="1:76" s="4" customFormat="1" ht="15" x14ac:dyDescent="0.2">
      <c r="A29" s="2" t="s">
        <v>58</v>
      </c>
      <c r="B29" s="77">
        <v>7</v>
      </c>
      <c r="C29" s="77">
        <f t="shared" si="32"/>
        <v>5</v>
      </c>
      <c r="D29" s="76">
        <f t="shared" si="0"/>
        <v>41</v>
      </c>
      <c r="E29" s="7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11"/>
      <c r="Q29" s="82"/>
      <c r="R29" s="82"/>
      <c r="S29" s="82"/>
      <c r="T29" s="82"/>
      <c r="U29" s="83"/>
      <c r="V29" s="83"/>
      <c r="W29" s="103">
        <f t="shared" si="1"/>
        <v>0</v>
      </c>
      <c r="X29" s="76">
        <f t="shared" si="47"/>
        <v>0</v>
      </c>
      <c r="Y29" s="7"/>
      <c r="Z29" s="9">
        <f t="shared" si="2"/>
        <v>0</v>
      </c>
      <c r="AA29" s="12">
        <f t="shared" si="3"/>
        <v>0</v>
      </c>
      <c r="AB29" s="81">
        <f t="shared" si="33"/>
        <v>0</v>
      </c>
      <c r="AC29" s="9">
        <f t="shared" si="4"/>
        <v>0</v>
      </c>
      <c r="AD29" s="9">
        <f t="shared" si="5"/>
        <v>0</v>
      </c>
      <c r="AE29" s="9">
        <f t="shared" si="5"/>
        <v>0</v>
      </c>
      <c r="AF29" s="7"/>
      <c r="AG29" s="9">
        <f t="shared" si="34"/>
        <v>0</v>
      </c>
      <c r="AH29" s="9">
        <f t="shared" si="35"/>
        <v>0</v>
      </c>
      <c r="AI29" s="9">
        <f t="shared" si="6"/>
        <v>0</v>
      </c>
      <c r="AJ29" s="9">
        <f t="shared" si="6"/>
        <v>0</v>
      </c>
      <c r="AK29" s="9">
        <f t="shared" si="6"/>
        <v>0</v>
      </c>
      <c r="AL29" s="7"/>
      <c r="AM29" s="11">
        <f t="shared" si="36"/>
        <v>0</v>
      </c>
      <c r="AN29" s="11">
        <f t="shared" si="7"/>
        <v>0</v>
      </c>
      <c r="AO29" s="11">
        <f t="shared" si="37"/>
        <v>0</v>
      </c>
      <c r="AP29" s="7"/>
      <c r="AR29" s="91" t="str">
        <f t="shared" si="8"/>
        <v>OUI</v>
      </c>
      <c r="AS29" s="91" t="str">
        <f t="shared" si="38"/>
        <v>OUI</v>
      </c>
      <c r="AT29" s="91" t="str">
        <f t="shared" si="39"/>
        <v>OUI</v>
      </c>
      <c r="AU29" s="91" t="str">
        <f t="shared" si="40"/>
        <v>NON</v>
      </c>
      <c r="AV29" s="91" t="str">
        <f t="shared" si="41"/>
        <v>NON</v>
      </c>
      <c r="AW29" s="91" t="str">
        <f t="shared" si="42"/>
        <v>NON</v>
      </c>
      <c r="AX29" s="91" t="str">
        <f t="shared" si="43"/>
        <v>NON</v>
      </c>
      <c r="AY29" s="91" t="str">
        <f t="shared" si="9"/>
        <v>NON</v>
      </c>
      <c r="AZ29" s="91" t="str">
        <f t="shared" si="10"/>
        <v>NON</v>
      </c>
      <c r="BA29" s="92">
        <f t="shared" si="11"/>
        <v>1</v>
      </c>
      <c r="BB29" s="92" t="str">
        <f t="shared" si="12"/>
        <v/>
      </c>
      <c r="BC29" s="92" t="str">
        <f t="shared" si="13"/>
        <v/>
      </c>
      <c r="BD29" s="92" t="str">
        <f t="shared" si="14"/>
        <v/>
      </c>
      <c r="BE29" s="92" t="str">
        <f t="shared" si="15"/>
        <v/>
      </c>
      <c r="BF29" s="93">
        <f t="shared" si="44"/>
        <v>1</v>
      </c>
      <c r="BG29" s="79">
        <f t="shared" si="16"/>
        <v>0</v>
      </c>
      <c r="BH29" s="79">
        <f t="shared" si="17"/>
        <v>0</v>
      </c>
      <c r="BI29" s="79">
        <f t="shared" si="18"/>
        <v>0</v>
      </c>
      <c r="BJ29" s="79">
        <f t="shared" si="49"/>
        <v>0</v>
      </c>
      <c r="BK29" s="79">
        <f t="shared" si="20"/>
        <v>0</v>
      </c>
      <c r="BL29" s="79">
        <f t="shared" si="21"/>
        <v>0</v>
      </c>
      <c r="BM29" s="79">
        <f t="shared" si="22"/>
        <v>0</v>
      </c>
      <c r="BN29" s="79">
        <f t="shared" si="23"/>
        <v>0</v>
      </c>
      <c r="BO29" s="89">
        <f t="shared" si="45"/>
        <v>0</v>
      </c>
      <c r="BP29" s="85">
        <f t="shared" si="24"/>
        <v>0</v>
      </c>
      <c r="BQ29" s="147">
        <f t="shared" si="25"/>
        <v>0</v>
      </c>
      <c r="BR29" s="79">
        <f>SUM($BQ$16:BQ29)</f>
        <v>0</v>
      </c>
      <c r="BS29" s="79">
        <f t="shared" si="26"/>
        <v>0</v>
      </c>
      <c r="BT29" s="79">
        <f t="shared" si="27"/>
        <v>0</v>
      </c>
      <c r="BU29" s="79">
        <f t="shared" si="28"/>
        <v>0</v>
      </c>
      <c r="BV29" s="160">
        <f t="shared" si="29"/>
        <v>0</v>
      </c>
      <c r="BW29" s="79">
        <f t="shared" si="30"/>
        <v>0</v>
      </c>
      <c r="BX29" s="79">
        <f t="shared" si="31"/>
        <v>0</v>
      </c>
    </row>
    <row r="30" spans="1:76" s="4" customFormat="1" ht="15" x14ac:dyDescent="0.2">
      <c r="A30" s="2" t="s">
        <v>59</v>
      </c>
      <c r="B30" s="77">
        <v>7</v>
      </c>
      <c r="C30" s="77">
        <f t="shared" si="32"/>
        <v>5</v>
      </c>
      <c r="D30" s="76">
        <f t="shared" si="0"/>
        <v>41</v>
      </c>
      <c r="E30" s="7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11"/>
      <c r="Q30" s="82"/>
      <c r="R30" s="82"/>
      <c r="S30" s="82"/>
      <c r="T30" s="82"/>
      <c r="U30" s="82"/>
      <c r="V30" s="83"/>
      <c r="W30" s="103">
        <f t="shared" si="1"/>
        <v>0</v>
      </c>
      <c r="X30" s="76">
        <f t="shared" si="47"/>
        <v>0</v>
      </c>
      <c r="Y30" s="7"/>
      <c r="Z30" s="9">
        <f t="shared" si="2"/>
        <v>0</v>
      </c>
      <c r="AA30" s="12">
        <f t="shared" si="3"/>
        <v>0</v>
      </c>
      <c r="AB30" s="81">
        <f t="shared" si="33"/>
        <v>0</v>
      </c>
      <c r="AC30" s="9">
        <f t="shared" si="4"/>
        <v>0</v>
      </c>
      <c r="AD30" s="9">
        <f t="shared" si="5"/>
        <v>0</v>
      </c>
      <c r="AE30" s="9">
        <f t="shared" si="5"/>
        <v>0</v>
      </c>
      <c r="AF30" s="7"/>
      <c r="AG30" s="9">
        <f t="shared" si="34"/>
        <v>0</v>
      </c>
      <c r="AH30" s="9">
        <f t="shared" si="35"/>
        <v>0</v>
      </c>
      <c r="AI30" s="9">
        <f t="shared" si="6"/>
        <v>0</v>
      </c>
      <c r="AJ30" s="9">
        <f t="shared" si="6"/>
        <v>0</v>
      </c>
      <c r="AK30" s="9">
        <f t="shared" si="6"/>
        <v>0</v>
      </c>
      <c r="AL30" s="7"/>
      <c r="AM30" s="11">
        <f t="shared" si="36"/>
        <v>0</v>
      </c>
      <c r="AN30" s="11">
        <f t="shared" si="7"/>
        <v>0</v>
      </c>
      <c r="AO30" s="11">
        <f t="shared" si="37"/>
        <v>0</v>
      </c>
      <c r="AP30" s="7"/>
      <c r="AR30" s="91" t="str">
        <f t="shared" si="8"/>
        <v>OUI</v>
      </c>
      <c r="AS30" s="91" t="str">
        <f t="shared" si="38"/>
        <v>OUI</v>
      </c>
      <c r="AT30" s="91" t="str">
        <f t="shared" si="39"/>
        <v>OUI</v>
      </c>
      <c r="AU30" s="91" t="str">
        <f t="shared" si="40"/>
        <v>NON</v>
      </c>
      <c r="AV30" s="91" t="str">
        <f t="shared" si="41"/>
        <v>NON</v>
      </c>
      <c r="AW30" s="91" t="str">
        <f t="shared" si="42"/>
        <v>NON</v>
      </c>
      <c r="AX30" s="91" t="str">
        <f t="shared" si="43"/>
        <v>NON</v>
      </c>
      <c r="AY30" s="91" t="str">
        <f t="shared" si="9"/>
        <v>NON</v>
      </c>
      <c r="AZ30" s="91" t="str">
        <f t="shared" si="10"/>
        <v>NON</v>
      </c>
      <c r="BA30" s="92">
        <f t="shared" si="11"/>
        <v>1</v>
      </c>
      <c r="BB30" s="92" t="str">
        <f t="shared" si="12"/>
        <v/>
      </c>
      <c r="BC30" s="92" t="str">
        <f t="shared" si="13"/>
        <v/>
      </c>
      <c r="BD30" s="92" t="str">
        <f t="shared" si="14"/>
        <v/>
      </c>
      <c r="BE30" s="92" t="str">
        <f t="shared" si="15"/>
        <v/>
      </c>
      <c r="BF30" s="93">
        <f t="shared" si="44"/>
        <v>1</v>
      </c>
      <c r="BG30" s="79">
        <f t="shared" si="16"/>
        <v>0</v>
      </c>
      <c r="BH30" s="79">
        <f t="shared" si="17"/>
        <v>0</v>
      </c>
      <c r="BI30" s="79">
        <f t="shared" si="18"/>
        <v>0</v>
      </c>
      <c r="BJ30" s="79">
        <f t="shared" si="49"/>
        <v>0</v>
      </c>
      <c r="BK30" s="79">
        <f t="shared" si="20"/>
        <v>0</v>
      </c>
      <c r="BL30" s="79">
        <f t="shared" si="21"/>
        <v>0</v>
      </c>
      <c r="BM30" s="79">
        <f t="shared" si="22"/>
        <v>0</v>
      </c>
      <c r="BN30" s="79">
        <f t="shared" si="23"/>
        <v>0</v>
      </c>
      <c r="BO30" s="89">
        <f t="shared" si="45"/>
        <v>0</v>
      </c>
      <c r="BP30" s="85">
        <f t="shared" si="24"/>
        <v>0</v>
      </c>
      <c r="BQ30" s="147">
        <f t="shared" si="25"/>
        <v>0</v>
      </c>
      <c r="BR30" s="79">
        <f>SUM($BQ$16:BQ30)</f>
        <v>0</v>
      </c>
      <c r="BS30" s="79">
        <f t="shared" si="26"/>
        <v>0</v>
      </c>
      <c r="BT30" s="79">
        <f t="shared" si="27"/>
        <v>0</v>
      </c>
      <c r="BU30" s="79">
        <f t="shared" si="28"/>
        <v>0</v>
      </c>
      <c r="BV30" s="160">
        <f t="shared" si="29"/>
        <v>0</v>
      </c>
      <c r="BW30" s="79">
        <f t="shared" si="30"/>
        <v>0</v>
      </c>
      <c r="BX30" s="79">
        <f t="shared" si="31"/>
        <v>0</v>
      </c>
    </row>
    <row r="31" spans="1:76" s="4" customFormat="1" ht="15" x14ac:dyDescent="0.2">
      <c r="A31" s="2" t="s">
        <v>60</v>
      </c>
      <c r="B31" s="77">
        <v>7</v>
      </c>
      <c r="C31" s="77">
        <f t="shared" si="32"/>
        <v>5</v>
      </c>
      <c r="D31" s="76">
        <f t="shared" si="0"/>
        <v>41</v>
      </c>
      <c r="E31" s="7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11"/>
      <c r="Q31" s="82"/>
      <c r="R31" s="82"/>
      <c r="S31" s="82"/>
      <c r="T31" s="82"/>
      <c r="U31" s="83"/>
      <c r="V31" s="83"/>
      <c r="W31" s="103">
        <f t="shared" si="1"/>
        <v>0</v>
      </c>
      <c r="X31" s="76">
        <f t="shared" si="47"/>
        <v>0</v>
      </c>
      <c r="Y31" s="7"/>
      <c r="Z31" s="9">
        <f t="shared" si="2"/>
        <v>0</v>
      </c>
      <c r="AA31" s="12">
        <f t="shared" si="3"/>
        <v>0</v>
      </c>
      <c r="AB31" s="81">
        <f t="shared" si="33"/>
        <v>0</v>
      </c>
      <c r="AC31" s="9">
        <f t="shared" si="4"/>
        <v>0</v>
      </c>
      <c r="AD31" s="9">
        <f t="shared" si="5"/>
        <v>0</v>
      </c>
      <c r="AE31" s="9">
        <f t="shared" si="5"/>
        <v>0</v>
      </c>
      <c r="AF31" s="7"/>
      <c r="AG31" s="9">
        <f t="shared" si="34"/>
        <v>0</v>
      </c>
      <c r="AH31" s="9">
        <f t="shared" si="35"/>
        <v>0</v>
      </c>
      <c r="AI31" s="9">
        <f t="shared" si="6"/>
        <v>0</v>
      </c>
      <c r="AJ31" s="9">
        <f t="shared" si="6"/>
        <v>0</v>
      </c>
      <c r="AK31" s="9">
        <f t="shared" si="6"/>
        <v>0</v>
      </c>
      <c r="AL31" s="7"/>
      <c r="AM31" s="11">
        <f t="shared" si="36"/>
        <v>0</v>
      </c>
      <c r="AN31" s="11">
        <f t="shared" si="7"/>
        <v>0</v>
      </c>
      <c r="AO31" s="11">
        <f t="shared" si="37"/>
        <v>0</v>
      </c>
      <c r="AP31" s="7"/>
      <c r="AR31" s="91" t="str">
        <f t="shared" si="8"/>
        <v>OUI</v>
      </c>
      <c r="AS31" s="91" t="str">
        <f t="shared" si="38"/>
        <v>OUI</v>
      </c>
      <c r="AT31" s="91" t="str">
        <f t="shared" si="39"/>
        <v>OUI</v>
      </c>
      <c r="AU31" s="91" t="str">
        <f t="shared" si="40"/>
        <v>NON</v>
      </c>
      <c r="AV31" s="91" t="str">
        <f t="shared" si="41"/>
        <v>NON</v>
      </c>
      <c r="AW31" s="91" t="str">
        <f t="shared" si="42"/>
        <v>NON</v>
      </c>
      <c r="AX31" s="91" t="str">
        <f t="shared" si="43"/>
        <v>NON</v>
      </c>
      <c r="AY31" s="91" t="str">
        <f t="shared" si="9"/>
        <v>NON</v>
      </c>
      <c r="AZ31" s="91" t="str">
        <f t="shared" si="10"/>
        <v>NON</v>
      </c>
      <c r="BA31" s="92">
        <f t="shared" si="11"/>
        <v>1</v>
      </c>
      <c r="BB31" s="92" t="str">
        <f t="shared" si="12"/>
        <v/>
      </c>
      <c r="BC31" s="92" t="str">
        <f t="shared" si="13"/>
        <v/>
      </c>
      <c r="BD31" s="92" t="str">
        <f t="shared" si="14"/>
        <v/>
      </c>
      <c r="BE31" s="92" t="str">
        <f t="shared" si="15"/>
        <v/>
      </c>
      <c r="BF31" s="93">
        <f>SUM(BA31:BE31)</f>
        <v>1</v>
      </c>
      <c r="BG31" s="79">
        <f t="shared" si="16"/>
        <v>0</v>
      </c>
      <c r="BH31" s="79">
        <f t="shared" si="17"/>
        <v>0</v>
      </c>
      <c r="BI31" s="79">
        <f t="shared" si="18"/>
        <v>0</v>
      </c>
      <c r="BJ31" s="79">
        <f t="shared" si="49"/>
        <v>0</v>
      </c>
      <c r="BK31" s="79">
        <f t="shared" si="20"/>
        <v>0</v>
      </c>
      <c r="BL31" s="79">
        <f t="shared" si="21"/>
        <v>0</v>
      </c>
      <c r="BM31" s="79">
        <f t="shared" si="22"/>
        <v>0</v>
      </c>
      <c r="BN31" s="79">
        <f t="shared" si="23"/>
        <v>0</v>
      </c>
      <c r="BO31" s="89">
        <f t="shared" si="45"/>
        <v>0</v>
      </c>
      <c r="BP31" s="85">
        <f t="shared" si="24"/>
        <v>0</v>
      </c>
      <c r="BQ31" s="147">
        <f t="shared" si="25"/>
        <v>0</v>
      </c>
      <c r="BR31" s="79">
        <f>SUM($BQ$16:BQ31)</f>
        <v>0</v>
      </c>
      <c r="BS31" s="79">
        <f t="shared" si="26"/>
        <v>0</v>
      </c>
      <c r="BT31" s="79">
        <f t="shared" si="27"/>
        <v>0</v>
      </c>
      <c r="BU31" s="79">
        <f t="shared" si="28"/>
        <v>0</v>
      </c>
      <c r="BV31" s="160">
        <f t="shared" si="29"/>
        <v>0</v>
      </c>
      <c r="BW31" s="79">
        <f t="shared" si="30"/>
        <v>0</v>
      </c>
      <c r="BX31" s="79">
        <f t="shared" si="31"/>
        <v>0</v>
      </c>
    </row>
    <row r="32" spans="1:76" s="4" customFormat="1" ht="15" x14ac:dyDescent="0.2">
      <c r="A32" s="2" t="s">
        <v>61</v>
      </c>
      <c r="B32" s="77">
        <v>7</v>
      </c>
      <c r="C32" s="77">
        <f>B32-2</f>
        <v>5</v>
      </c>
      <c r="D32" s="76">
        <f t="shared" si="0"/>
        <v>41</v>
      </c>
      <c r="E32" s="7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11"/>
      <c r="Q32" s="82"/>
      <c r="R32" s="82"/>
      <c r="S32" s="82"/>
      <c r="T32" s="82"/>
      <c r="U32" s="82"/>
      <c r="V32" s="83"/>
      <c r="W32" s="103">
        <f t="shared" si="1"/>
        <v>0</v>
      </c>
      <c r="X32" s="76">
        <f t="shared" si="47"/>
        <v>0</v>
      </c>
      <c r="Y32" s="7"/>
      <c r="Z32" s="9">
        <f t="shared" si="2"/>
        <v>0</v>
      </c>
      <c r="AA32" s="12">
        <f t="shared" si="3"/>
        <v>0</v>
      </c>
      <c r="AB32" s="81">
        <f t="shared" si="33"/>
        <v>0</v>
      </c>
      <c r="AC32" s="9">
        <f t="shared" si="4"/>
        <v>0</v>
      </c>
      <c r="AD32" s="9">
        <f t="shared" ref="AD32:AE68" si="50">IF(U32="",0,U32)</f>
        <v>0</v>
      </c>
      <c r="AE32" s="9">
        <f t="shared" si="50"/>
        <v>0</v>
      </c>
      <c r="AF32" s="7"/>
      <c r="AG32" s="9">
        <f t="shared" si="34"/>
        <v>0</v>
      </c>
      <c r="AH32" s="9">
        <f t="shared" si="35"/>
        <v>0</v>
      </c>
      <c r="AI32" s="9">
        <f t="shared" ref="AI32:AK68" si="51">ROUND($AJ$10*AC32*AI$13,1)</f>
        <v>0</v>
      </c>
      <c r="AJ32" s="9">
        <f t="shared" si="51"/>
        <v>0</v>
      </c>
      <c r="AK32" s="9">
        <f t="shared" si="51"/>
        <v>0</v>
      </c>
      <c r="AL32" s="7"/>
      <c r="AM32" s="11">
        <f t="shared" si="36"/>
        <v>0</v>
      </c>
      <c r="AN32" s="11">
        <f t="shared" si="7"/>
        <v>0</v>
      </c>
      <c r="AO32" s="11">
        <f t="shared" si="37"/>
        <v>0</v>
      </c>
      <c r="AP32" s="7"/>
      <c r="AR32" s="91" t="str">
        <f t="shared" si="8"/>
        <v>OUI</v>
      </c>
      <c r="AS32" s="91" t="str">
        <f t="shared" si="38"/>
        <v>OUI</v>
      </c>
      <c r="AT32" s="91" t="str">
        <f t="shared" si="39"/>
        <v>OUI</v>
      </c>
      <c r="AU32" s="91" t="str">
        <f t="shared" si="40"/>
        <v>NON</v>
      </c>
      <c r="AV32" s="91" t="str">
        <f t="shared" si="41"/>
        <v>NON</v>
      </c>
      <c r="AW32" s="91" t="str">
        <f t="shared" si="42"/>
        <v>NON</v>
      </c>
      <c r="AX32" s="91" t="str">
        <f t="shared" si="43"/>
        <v>NON</v>
      </c>
      <c r="AY32" s="91" t="str">
        <f t="shared" si="9"/>
        <v>NON</v>
      </c>
      <c r="AZ32" s="91" t="str">
        <f t="shared" si="10"/>
        <v>NON</v>
      </c>
      <c r="BA32" s="92">
        <f t="shared" si="11"/>
        <v>1</v>
      </c>
      <c r="BB32" s="92" t="str">
        <f t="shared" si="12"/>
        <v/>
      </c>
      <c r="BC32" s="92" t="str">
        <f t="shared" si="13"/>
        <v/>
      </c>
      <c r="BD32" s="92" t="str">
        <f t="shared" si="14"/>
        <v/>
      </c>
      <c r="BE32" s="92" t="str">
        <f t="shared" si="15"/>
        <v/>
      </c>
      <c r="BF32" s="93">
        <f t="shared" si="44"/>
        <v>1</v>
      </c>
      <c r="BG32" s="79">
        <f t="shared" si="16"/>
        <v>0</v>
      </c>
      <c r="BH32" s="79">
        <f t="shared" si="17"/>
        <v>0</v>
      </c>
      <c r="BI32" s="79">
        <f t="shared" si="18"/>
        <v>0</v>
      </c>
      <c r="BJ32" s="79">
        <f t="shared" si="49"/>
        <v>0</v>
      </c>
      <c r="BK32" s="79">
        <f t="shared" si="20"/>
        <v>0</v>
      </c>
      <c r="BL32" s="79">
        <f t="shared" si="21"/>
        <v>0</v>
      </c>
      <c r="BM32" s="79">
        <f t="shared" si="22"/>
        <v>0</v>
      </c>
      <c r="BN32" s="79">
        <f t="shared" si="23"/>
        <v>0</v>
      </c>
      <c r="BO32" s="89">
        <f t="shared" si="45"/>
        <v>0</v>
      </c>
      <c r="BP32" s="85">
        <f t="shared" si="24"/>
        <v>0</v>
      </c>
      <c r="BQ32" s="147">
        <f t="shared" si="25"/>
        <v>0</v>
      </c>
      <c r="BR32" s="79">
        <f>SUM($BQ$16:BQ32)</f>
        <v>0</v>
      </c>
      <c r="BS32" s="79">
        <f t="shared" si="26"/>
        <v>0</v>
      </c>
      <c r="BT32" s="79">
        <f t="shared" si="27"/>
        <v>0</v>
      </c>
      <c r="BU32" s="79">
        <f t="shared" si="28"/>
        <v>0</v>
      </c>
      <c r="BV32" s="160">
        <f t="shared" si="29"/>
        <v>0</v>
      </c>
      <c r="BW32" s="79">
        <f t="shared" si="30"/>
        <v>0</v>
      </c>
      <c r="BX32" s="79">
        <f t="shared" si="31"/>
        <v>0</v>
      </c>
    </row>
    <row r="33" spans="1:76" s="4" customFormat="1" ht="15" x14ac:dyDescent="0.2">
      <c r="A33" s="2" t="s">
        <v>62</v>
      </c>
      <c r="B33" s="77">
        <v>7</v>
      </c>
      <c r="C33" s="77">
        <f t="shared" si="32"/>
        <v>5</v>
      </c>
      <c r="D33" s="76">
        <f t="shared" si="0"/>
        <v>41</v>
      </c>
      <c r="E33" s="7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11"/>
      <c r="Q33" s="82"/>
      <c r="R33" s="82"/>
      <c r="S33" s="82"/>
      <c r="T33" s="82"/>
      <c r="U33" s="83"/>
      <c r="V33" s="83"/>
      <c r="W33" s="103">
        <f t="shared" si="1"/>
        <v>0</v>
      </c>
      <c r="X33" s="76">
        <f t="shared" si="47"/>
        <v>0</v>
      </c>
      <c r="Y33" s="7"/>
      <c r="Z33" s="9">
        <f t="shared" si="2"/>
        <v>0</v>
      </c>
      <c r="AA33" s="12">
        <f t="shared" si="3"/>
        <v>0</v>
      </c>
      <c r="AB33" s="81">
        <f t="shared" si="33"/>
        <v>0</v>
      </c>
      <c r="AC33" s="9">
        <f t="shared" si="4"/>
        <v>0</v>
      </c>
      <c r="AD33" s="9">
        <f t="shared" si="50"/>
        <v>0</v>
      </c>
      <c r="AE33" s="9">
        <f t="shared" si="50"/>
        <v>0</v>
      </c>
      <c r="AF33" s="7"/>
      <c r="AG33" s="9">
        <f t="shared" si="34"/>
        <v>0</v>
      </c>
      <c r="AH33" s="9">
        <f t="shared" si="35"/>
        <v>0</v>
      </c>
      <c r="AI33" s="9">
        <f t="shared" si="51"/>
        <v>0</v>
      </c>
      <c r="AJ33" s="9">
        <f t="shared" si="51"/>
        <v>0</v>
      </c>
      <c r="AK33" s="9">
        <f t="shared" si="51"/>
        <v>0</v>
      </c>
      <c r="AL33" s="7"/>
      <c r="AM33" s="11">
        <f t="shared" si="36"/>
        <v>0</v>
      </c>
      <c r="AN33" s="11">
        <f t="shared" si="7"/>
        <v>0</v>
      </c>
      <c r="AO33" s="11">
        <f t="shared" si="37"/>
        <v>0</v>
      </c>
      <c r="AP33" s="7"/>
      <c r="AR33" s="91" t="str">
        <f t="shared" si="8"/>
        <v>OUI</v>
      </c>
      <c r="AS33" s="91" t="str">
        <f t="shared" si="38"/>
        <v>OUI</v>
      </c>
      <c r="AT33" s="91" t="str">
        <f t="shared" si="39"/>
        <v>OUI</v>
      </c>
      <c r="AU33" s="91" t="str">
        <f t="shared" si="40"/>
        <v>NON</v>
      </c>
      <c r="AV33" s="91" t="str">
        <f t="shared" si="41"/>
        <v>NON</v>
      </c>
      <c r="AW33" s="91" t="str">
        <f t="shared" si="42"/>
        <v>NON</v>
      </c>
      <c r="AX33" s="91" t="str">
        <f t="shared" si="43"/>
        <v>NON</v>
      </c>
      <c r="AY33" s="91" t="str">
        <f t="shared" si="9"/>
        <v>NON</v>
      </c>
      <c r="AZ33" s="91" t="str">
        <f t="shared" si="10"/>
        <v>NON</v>
      </c>
      <c r="BA33" s="92">
        <f t="shared" si="11"/>
        <v>1</v>
      </c>
      <c r="BB33" s="92" t="str">
        <f t="shared" si="12"/>
        <v/>
      </c>
      <c r="BC33" s="92" t="str">
        <f t="shared" si="13"/>
        <v/>
      </c>
      <c r="BD33" s="92" t="str">
        <f t="shared" si="14"/>
        <v/>
      </c>
      <c r="BE33" s="92" t="str">
        <f t="shared" si="15"/>
        <v/>
      </c>
      <c r="BF33" s="93">
        <f t="shared" si="44"/>
        <v>1</v>
      </c>
      <c r="BG33" s="79">
        <f t="shared" si="16"/>
        <v>0</v>
      </c>
      <c r="BH33" s="79">
        <f t="shared" si="17"/>
        <v>0</v>
      </c>
      <c r="BI33" s="79">
        <f t="shared" si="18"/>
        <v>0</v>
      </c>
      <c r="BJ33" s="79">
        <f t="shared" si="49"/>
        <v>0</v>
      </c>
      <c r="BK33" s="79">
        <f t="shared" si="20"/>
        <v>0</v>
      </c>
      <c r="BL33" s="79">
        <f t="shared" si="21"/>
        <v>0</v>
      </c>
      <c r="BM33" s="79">
        <f t="shared" si="22"/>
        <v>0</v>
      </c>
      <c r="BN33" s="79">
        <f t="shared" si="23"/>
        <v>0</v>
      </c>
      <c r="BO33" s="89">
        <f t="shared" si="45"/>
        <v>0</v>
      </c>
      <c r="BP33" s="85">
        <f t="shared" si="24"/>
        <v>0</v>
      </c>
      <c r="BQ33" s="147">
        <f t="shared" si="25"/>
        <v>0</v>
      </c>
      <c r="BR33" s="79">
        <f>SUM($BQ$16:BQ33)</f>
        <v>0</v>
      </c>
      <c r="BS33" s="79">
        <f t="shared" si="26"/>
        <v>0</v>
      </c>
      <c r="BT33" s="79">
        <f t="shared" si="27"/>
        <v>0</v>
      </c>
      <c r="BU33" s="79">
        <f t="shared" si="28"/>
        <v>0</v>
      </c>
      <c r="BV33" s="160">
        <f t="shared" si="29"/>
        <v>0</v>
      </c>
      <c r="BW33" s="79">
        <f t="shared" si="30"/>
        <v>0</v>
      </c>
      <c r="BX33" s="79">
        <f t="shared" si="31"/>
        <v>0</v>
      </c>
    </row>
    <row r="34" spans="1:76" s="4" customFormat="1" ht="15" x14ac:dyDescent="0.2">
      <c r="A34" s="2" t="s">
        <v>63</v>
      </c>
      <c r="B34" s="77">
        <v>7</v>
      </c>
      <c r="C34" s="77">
        <f t="shared" si="32"/>
        <v>5</v>
      </c>
      <c r="D34" s="76">
        <f t="shared" si="0"/>
        <v>41</v>
      </c>
      <c r="E34" s="7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11"/>
      <c r="Q34" s="82"/>
      <c r="R34" s="82"/>
      <c r="S34" s="82"/>
      <c r="T34" s="82"/>
      <c r="U34" s="82"/>
      <c r="V34" s="83"/>
      <c r="W34" s="103">
        <f t="shared" si="1"/>
        <v>0</v>
      </c>
      <c r="X34" s="76">
        <f t="shared" si="47"/>
        <v>0</v>
      </c>
      <c r="Y34" s="7"/>
      <c r="Z34" s="9">
        <f t="shared" si="2"/>
        <v>0</v>
      </c>
      <c r="AA34" s="12">
        <f t="shared" si="3"/>
        <v>0</v>
      </c>
      <c r="AB34" s="81">
        <f t="shared" si="33"/>
        <v>0</v>
      </c>
      <c r="AC34" s="9">
        <f t="shared" si="4"/>
        <v>0</v>
      </c>
      <c r="AD34" s="9">
        <f t="shared" si="50"/>
        <v>0</v>
      </c>
      <c r="AE34" s="9">
        <f t="shared" si="50"/>
        <v>0</v>
      </c>
      <c r="AF34" s="7"/>
      <c r="AG34" s="9">
        <f t="shared" si="34"/>
        <v>0</v>
      </c>
      <c r="AH34" s="9">
        <f t="shared" si="35"/>
        <v>0</v>
      </c>
      <c r="AI34" s="9">
        <f t="shared" si="51"/>
        <v>0</v>
      </c>
      <c r="AJ34" s="9">
        <f t="shared" si="51"/>
        <v>0</v>
      </c>
      <c r="AK34" s="9">
        <f t="shared" si="51"/>
        <v>0</v>
      </c>
      <c r="AL34" s="7"/>
      <c r="AM34" s="11">
        <f t="shared" si="36"/>
        <v>0</v>
      </c>
      <c r="AN34" s="11">
        <f t="shared" si="7"/>
        <v>0</v>
      </c>
      <c r="AO34" s="11">
        <f t="shared" si="37"/>
        <v>0</v>
      </c>
      <c r="AP34" s="7"/>
      <c r="AR34" s="91" t="str">
        <f t="shared" si="8"/>
        <v>OUI</v>
      </c>
      <c r="AS34" s="91" t="str">
        <f t="shared" si="38"/>
        <v>OUI</v>
      </c>
      <c r="AT34" s="91" t="str">
        <f t="shared" si="39"/>
        <v>OUI</v>
      </c>
      <c r="AU34" s="91" t="str">
        <f t="shared" si="40"/>
        <v>NON</v>
      </c>
      <c r="AV34" s="91" t="str">
        <f t="shared" si="41"/>
        <v>NON</v>
      </c>
      <c r="AW34" s="91" t="str">
        <f t="shared" si="42"/>
        <v>NON</v>
      </c>
      <c r="AX34" s="91" t="str">
        <f t="shared" si="43"/>
        <v>NON</v>
      </c>
      <c r="AY34" s="91" t="str">
        <f t="shared" si="9"/>
        <v>NON</v>
      </c>
      <c r="AZ34" s="91" t="str">
        <f t="shared" si="10"/>
        <v>NON</v>
      </c>
      <c r="BA34" s="92">
        <f t="shared" si="11"/>
        <v>1</v>
      </c>
      <c r="BB34" s="92" t="str">
        <f t="shared" si="12"/>
        <v/>
      </c>
      <c r="BC34" s="92" t="str">
        <f t="shared" si="13"/>
        <v/>
      </c>
      <c r="BD34" s="92" t="str">
        <f t="shared" si="14"/>
        <v/>
      </c>
      <c r="BE34" s="92" t="str">
        <f t="shared" si="15"/>
        <v/>
      </c>
      <c r="BF34" s="93">
        <f t="shared" si="44"/>
        <v>1</v>
      </c>
      <c r="BG34" s="79">
        <f t="shared" si="16"/>
        <v>0</v>
      </c>
      <c r="BH34" s="79">
        <f t="shared" si="17"/>
        <v>0</v>
      </c>
      <c r="BI34" s="79">
        <f t="shared" si="18"/>
        <v>0</v>
      </c>
      <c r="BJ34" s="79">
        <f t="shared" si="49"/>
        <v>0</v>
      </c>
      <c r="BK34" s="79">
        <f t="shared" si="20"/>
        <v>0</v>
      </c>
      <c r="BL34" s="79">
        <f t="shared" si="21"/>
        <v>0</v>
      </c>
      <c r="BM34" s="79">
        <f t="shared" si="22"/>
        <v>0</v>
      </c>
      <c r="BN34" s="79">
        <f t="shared" si="23"/>
        <v>0</v>
      </c>
      <c r="BO34" s="89">
        <f t="shared" si="45"/>
        <v>0</v>
      </c>
      <c r="BP34" s="85">
        <f t="shared" si="24"/>
        <v>0</v>
      </c>
      <c r="BQ34" s="147">
        <f t="shared" si="25"/>
        <v>0</v>
      </c>
      <c r="BR34" s="79">
        <f>SUM($BQ$16:BQ34)</f>
        <v>0</v>
      </c>
      <c r="BS34" s="79">
        <f t="shared" si="26"/>
        <v>0</v>
      </c>
      <c r="BT34" s="79">
        <f t="shared" si="27"/>
        <v>0</v>
      </c>
      <c r="BU34" s="79">
        <f t="shared" si="28"/>
        <v>0</v>
      </c>
      <c r="BV34" s="160">
        <f t="shared" si="29"/>
        <v>0</v>
      </c>
      <c r="BW34" s="79">
        <f t="shared" si="30"/>
        <v>0</v>
      </c>
      <c r="BX34" s="79">
        <f t="shared" si="31"/>
        <v>0</v>
      </c>
    </row>
    <row r="35" spans="1:76" s="4" customFormat="1" ht="15" x14ac:dyDescent="0.2">
      <c r="A35" s="2" t="s">
        <v>64</v>
      </c>
      <c r="B35" s="77">
        <v>7</v>
      </c>
      <c r="C35" s="77">
        <f t="shared" si="32"/>
        <v>5</v>
      </c>
      <c r="D35" s="76">
        <f t="shared" si="0"/>
        <v>41</v>
      </c>
      <c r="E35" s="7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11"/>
      <c r="Q35" s="82"/>
      <c r="R35" s="82"/>
      <c r="S35" s="82"/>
      <c r="T35" s="82"/>
      <c r="U35" s="83"/>
      <c r="V35" s="83"/>
      <c r="W35" s="103">
        <f t="shared" si="1"/>
        <v>0</v>
      </c>
      <c r="X35" s="76">
        <f t="shared" si="47"/>
        <v>0</v>
      </c>
      <c r="Y35" s="7"/>
      <c r="Z35" s="9">
        <f t="shared" si="2"/>
        <v>0</v>
      </c>
      <c r="AA35" s="12">
        <f t="shared" si="3"/>
        <v>0</v>
      </c>
      <c r="AB35" s="81">
        <f t="shared" si="33"/>
        <v>0</v>
      </c>
      <c r="AC35" s="9">
        <f t="shared" si="4"/>
        <v>0</v>
      </c>
      <c r="AD35" s="9">
        <f t="shared" si="50"/>
        <v>0</v>
      </c>
      <c r="AE35" s="9">
        <f t="shared" si="50"/>
        <v>0</v>
      </c>
      <c r="AF35" s="7"/>
      <c r="AG35" s="9">
        <f t="shared" si="34"/>
        <v>0</v>
      </c>
      <c r="AH35" s="9">
        <f t="shared" si="35"/>
        <v>0</v>
      </c>
      <c r="AI35" s="9">
        <f t="shared" si="51"/>
        <v>0</v>
      </c>
      <c r="AJ35" s="9">
        <f t="shared" si="51"/>
        <v>0</v>
      </c>
      <c r="AK35" s="9">
        <f t="shared" si="51"/>
        <v>0</v>
      </c>
      <c r="AL35" s="7"/>
      <c r="AM35" s="11">
        <f t="shared" si="36"/>
        <v>0</v>
      </c>
      <c r="AN35" s="11">
        <f t="shared" si="7"/>
        <v>0</v>
      </c>
      <c r="AO35" s="11">
        <f t="shared" si="37"/>
        <v>0</v>
      </c>
      <c r="AP35" s="7"/>
      <c r="AR35" s="91" t="str">
        <f t="shared" si="8"/>
        <v>OUI</v>
      </c>
      <c r="AS35" s="91" t="str">
        <f t="shared" si="38"/>
        <v>OUI</v>
      </c>
      <c r="AT35" s="91" t="str">
        <f t="shared" si="39"/>
        <v>OUI</v>
      </c>
      <c r="AU35" s="91" t="str">
        <f t="shared" si="40"/>
        <v>NON</v>
      </c>
      <c r="AV35" s="91" t="str">
        <f t="shared" si="41"/>
        <v>NON</v>
      </c>
      <c r="AW35" s="91" t="str">
        <f t="shared" si="42"/>
        <v>NON</v>
      </c>
      <c r="AX35" s="91" t="str">
        <f t="shared" si="43"/>
        <v>NON</v>
      </c>
      <c r="AY35" s="91" t="str">
        <f t="shared" si="9"/>
        <v>NON</v>
      </c>
      <c r="AZ35" s="91" t="str">
        <f t="shared" si="10"/>
        <v>NON</v>
      </c>
      <c r="BA35" s="92">
        <f t="shared" si="11"/>
        <v>1</v>
      </c>
      <c r="BB35" s="92" t="str">
        <f t="shared" si="12"/>
        <v/>
      </c>
      <c r="BC35" s="92" t="str">
        <f t="shared" si="13"/>
        <v/>
      </c>
      <c r="BD35" s="92" t="str">
        <f t="shared" si="14"/>
        <v/>
      </c>
      <c r="BE35" s="92" t="str">
        <f t="shared" si="15"/>
        <v/>
      </c>
      <c r="BF35" s="93">
        <f t="shared" si="44"/>
        <v>1</v>
      </c>
      <c r="BG35" s="79">
        <f t="shared" si="16"/>
        <v>0</v>
      </c>
      <c r="BH35" s="79">
        <f t="shared" si="17"/>
        <v>0</v>
      </c>
      <c r="BI35" s="79">
        <f t="shared" si="18"/>
        <v>0</v>
      </c>
      <c r="BJ35" s="79">
        <f t="shared" si="49"/>
        <v>0</v>
      </c>
      <c r="BK35" s="79">
        <f t="shared" si="20"/>
        <v>0</v>
      </c>
      <c r="BL35" s="79">
        <f t="shared" si="21"/>
        <v>0</v>
      </c>
      <c r="BM35" s="79">
        <f t="shared" si="22"/>
        <v>0</v>
      </c>
      <c r="BN35" s="79">
        <f t="shared" si="23"/>
        <v>0</v>
      </c>
      <c r="BO35" s="89">
        <f t="shared" si="45"/>
        <v>0</v>
      </c>
      <c r="BP35" s="85">
        <f t="shared" si="24"/>
        <v>0</v>
      </c>
      <c r="BQ35" s="147">
        <f t="shared" si="25"/>
        <v>0</v>
      </c>
      <c r="BR35" s="79">
        <f>SUM($BQ$16:BQ35)</f>
        <v>0</v>
      </c>
      <c r="BS35" s="79">
        <f t="shared" si="26"/>
        <v>0</v>
      </c>
      <c r="BT35" s="79">
        <f t="shared" si="27"/>
        <v>0</v>
      </c>
      <c r="BU35" s="79">
        <f t="shared" si="28"/>
        <v>0</v>
      </c>
      <c r="BV35" s="160">
        <f t="shared" si="29"/>
        <v>0</v>
      </c>
      <c r="BW35" s="79">
        <f t="shared" si="30"/>
        <v>0</v>
      </c>
      <c r="BX35" s="79">
        <f t="shared" si="31"/>
        <v>0</v>
      </c>
    </row>
    <row r="36" spans="1:76" s="4" customFormat="1" ht="15" x14ac:dyDescent="0.2">
      <c r="A36" s="2" t="s">
        <v>65</v>
      </c>
      <c r="B36" s="77">
        <v>7</v>
      </c>
      <c r="C36" s="77">
        <f t="shared" si="32"/>
        <v>5</v>
      </c>
      <c r="D36" s="76">
        <f t="shared" si="0"/>
        <v>41</v>
      </c>
      <c r="E36" s="7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11"/>
      <c r="Q36" s="82"/>
      <c r="R36" s="82"/>
      <c r="S36" s="82"/>
      <c r="T36" s="82"/>
      <c r="U36" s="82"/>
      <c r="V36" s="82"/>
      <c r="W36" s="103">
        <f t="shared" si="1"/>
        <v>0</v>
      </c>
      <c r="X36" s="76">
        <f t="shared" si="47"/>
        <v>0</v>
      </c>
      <c r="Y36" s="7"/>
      <c r="Z36" s="9">
        <f t="shared" si="2"/>
        <v>0</v>
      </c>
      <c r="AA36" s="12">
        <f t="shared" si="3"/>
        <v>0</v>
      </c>
      <c r="AB36" s="81">
        <f t="shared" si="33"/>
        <v>0</v>
      </c>
      <c r="AC36" s="9">
        <f t="shared" si="4"/>
        <v>0</v>
      </c>
      <c r="AD36" s="9">
        <f t="shared" si="50"/>
        <v>0</v>
      </c>
      <c r="AE36" s="9">
        <f t="shared" si="50"/>
        <v>0</v>
      </c>
      <c r="AF36" s="7"/>
      <c r="AG36" s="9">
        <f t="shared" si="34"/>
        <v>0</v>
      </c>
      <c r="AH36" s="9">
        <f t="shared" si="35"/>
        <v>0</v>
      </c>
      <c r="AI36" s="9">
        <f t="shared" si="51"/>
        <v>0</v>
      </c>
      <c r="AJ36" s="9">
        <f t="shared" si="51"/>
        <v>0</v>
      </c>
      <c r="AK36" s="9">
        <f t="shared" si="51"/>
        <v>0</v>
      </c>
      <c r="AL36" s="7"/>
      <c r="AM36" s="11">
        <f t="shared" si="36"/>
        <v>0</v>
      </c>
      <c r="AN36" s="11">
        <f t="shared" si="7"/>
        <v>0</v>
      </c>
      <c r="AO36" s="11">
        <f t="shared" si="37"/>
        <v>0</v>
      </c>
      <c r="AP36" s="7"/>
      <c r="AR36" s="91" t="str">
        <f t="shared" si="8"/>
        <v>OUI</v>
      </c>
      <c r="AS36" s="91" t="str">
        <f t="shared" si="38"/>
        <v>OUI</v>
      </c>
      <c r="AT36" s="91" t="str">
        <f t="shared" si="39"/>
        <v>OUI</v>
      </c>
      <c r="AU36" s="91" t="str">
        <f t="shared" si="40"/>
        <v>NON</v>
      </c>
      <c r="AV36" s="91" t="str">
        <f t="shared" si="41"/>
        <v>NON</v>
      </c>
      <c r="AW36" s="91" t="str">
        <f t="shared" si="42"/>
        <v>NON</v>
      </c>
      <c r="AX36" s="91" t="str">
        <f t="shared" si="43"/>
        <v>NON</v>
      </c>
      <c r="AY36" s="91" t="str">
        <f t="shared" si="9"/>
        <v>NON</v>
      </c>
      <c r="AZ36" s="91" t="str">
        <f t="shared" si="10"/>
        <v>NON</v>
      </c>
      <c r="BA36" s="92">
        <f t="shared" si="11"/>
        <v>1</v>
      </c>
      <c r="BB36" s="92" t="str">
        <f t="shared" si="12"/>
        <v/>
      </c>
      <c r="BC36" s="92" t="str">
        <f t="shared" si="13"/>
        <v/>
      </c>
      <c r="BD36" s="92" t="str">
        <f t="shared" si="14"/>
        <v/>
      </c>
      <c r="BE36" s="92" t="str">
        <f t="shared" si="15"/>
        <v/>
      </c>
      <c r="BF36" s="93">
        <f t="shared" si="44"/>
        <v>1</v>
      </c>
      <c r="BG36" s="79">
        <f t="shared" si="16"/>
        <v>0</v>
      </c>
      <c r="BH36" s="79">
        <f t="shared" si="17"/>
        <v>0</v>
      </c>
      <c r="BI36" s="79">
        <f t="shared" si="18"/>
        <v>0</v>
      </c>
      <c r="BJ36" s="79">
        <f t="shared" si="49"/>
        <v>0</v>
      </c>
      <c r="BK36" s="79">
        <f t="shared" si="20"/>
        <v>0</v>
      </c>
      <c r="BL36" s="79">
        <f t="shared" si="21"/>
        <v>0</v>
      </c>
      <c r="BM36" s="79">
        <f t="shared" si="22"/>
        <v>0</v>
      </c>
      <c r="BN36" s="79">
        <f t="shared" si="23"/>
        <v>0</v>
      </c>
      <c r="BO36" s="89">
        <f t="shared" si="45"/>
        <v>0</v>
      </c>
      <c r="BP36" s="85">
        <f t="shared" si="24"/>
        <v>0</v>
      </c>
      <c r="BQ36" s="147">
        <f t="shared" si="25"/>
        <v>0</v>
      </c>
      <c r="BR36" s="79">
        <f>SUM($BQ$16:BQ36)</f>
        <v>0</v>
      </c>
      <c r="BS36" s="79">
        <f t="shared" si="26"/>
        <v>0</v>
      </c>
      <c r="BT36" s="79">
        <f t="shared" si="27"/>
        <v>0</v>
      </c>
      <c r="BU36" s="79">
        <f t="shared" si="28"/>
        <v>0</v>
      </c>
      <c r="BV36" s="160">
        <f t="shared" si="29"/>
        <v>0</v>
      </c>
      <c r="BW36" s="79">
        <f t="shared" si="30"/>
        <v>0</v>
      </c>
      <c r="BX36" s="79">
        <f t="shared" si="31"/>
        <v>0</v>
      </c>
    </row>
    <row r="37" spans="1:76" s="4" customFormat="1" ht="15" x14ac:dyDescent="0.2">
      <c r="A37" s="2" t="s">
        <v>66</v>
      </c>
      <c r="B37" s="77">
        <v>7</v>
      </c>
      <c r="C37" s="77">
        <f t="shared" si="32"/>
        <v>5</v>
      </c>
      <c r="D37" s="76">
        <f t="shared" si="0"/>
        <v>41</v>
      </c>
      <c r="E37" s="7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11"/>
      <c r="Q37" s="82"/>
      <c r="R37" s="82"/>
      <c r="S37" s="82"/>
      <c r="T37" s="82"/>
      <c r="U37" s="83"/>
      <c r="V37" s="83"/>
      <c r="W37" s="103">
        <f t="shared" si="1"/>
        <v>0</v>
      </c>
      <c r="X37" s="76">
        <f t="shared" si="47"/>
        <v>0</v>
      </c>
      <c r="Y37" s="7"/>
      <c r="Z37" s="9">
        <f t="shared" si="2"/>
        <v>0</v>
      </c>
      <c r="AA37" s="12">
        <f t="shared" si="3"/>
        <v>0</v>
      </c>
      <c r="AB37" s="81">
        <f t="shared" si="33"/>
        <v>0</v>
      </c>
      <c r="AC37" s="9">
        <f t="shared" si="4"/>
        <v>0</v>
      </c>
      <c r="AD37" s="9">
        <f t="shared" si="50"/>
        <v>0</v>
      </c>
      <c r="AE37" s="9">
        <f t="shared" si="50"/>
        <v>0</v>
      </c>
      <c r="AF37" s="7"/>
      <c r="AG37" s="9">
        <f t="shared" si="34"/>
        <v>0</v>
      </c>
      <c r="AH37" s="9">
        <f t="shared" si="35"/>
        <v>0</v>
      </c>
      <c r="AI37" s="9">
        <f t="shared" si="51"/>
        <v>0</v>
      </c>
      <c r="AJ37" s="9">
        <f t="shared" si="51"/>
        <v>0</v>
      </c>
      <c r="AK37" s="9">
        <f t="shared" si="51"/>
        <v>0</v>
      </c>
      <c r="AL37" s="7"/>
      <c r="AM37" s="11">
        <f t="shared" si="36"/>
        <v>0</v>
      </c>
      <c r="AN37" s="11">
        <f t="shared" si="7"/>
        <v>0</v>
      </c>
      <c r="AO37" s="11">
        <f t="shared" si="37"/>
        <v>0</v>
      </c>
      <c r="AP37" s="7"/>
      <c r="AR37" s="91" t="str">
        <f t="shared" si="8"/>
        <v>OUI</v>
      </c>
      <c r="AS37" s="91" t="str">
        <f t="shared" si="38"/>
        <v>OUI</v>
      </c>
      <c r="AT37" s="91" t="str">
        <f t="shared" si="39"/>
        <v>OUI</v>
      </c>
      <c r="AU37" s="91" t="str">
        <f t="shared" si="40"/>
        <v>NON</v>
      </c>
      <c r="AV37" s="91" t="str">
        <f t="shared" si="41"/>
        <v>NON</v>
      </c>
      <c r="AW37" s="91" t="str">
        <f t="shared" si="42"/>
        <v>NON</v>
      </c>
      <c r="AX37" s="91" t="str">
        <f t="shared" si="43"/>
        <v>NON</v>
      </c>
      <c r="AY37" s="91" t="str">
        <f t="shared" si="9"/>
        <v>NON</v>
      </c>
      <c r="AZ37" s="91" t="str">
        <f t="shared" si="10"/>
        <v>NON</v>
      </c>
      <c r="BA37" s="92">
        <f t="shared" si="11"/>
        <v>1</v>
      </c>
      <c r="BB37" s="92" t="str">
        <f t="shared" si="12"/>
        <v/>
      </c>
      <c r="BC37" s="92" t="str">
        <f t="shared" si="13"/>
        <v/>
      </c>
      <c r="BD37" s="92" t="str">
        <f t="shared" si="14"/>
        <v/>
      </c>
      <c r="BE37" s="92" t="str">
        <f t="shared" si="15"/>
        <v/>
      </c>
      <c r="BF37" s="93">
        <f t="shared" si="44"/>
        <v>1</v>
      </c>
      <c r="BG37" s="79">
        <f t="shared" si="16"/>
        <v>0</v>
      </c>
      <c r="BH37" s="79">
        <f t="shared" si="17"/>
        <v>0</v>
      </c>
      <c r="BI37" s="79">
        <f t="shared" si="18"/>
        <v>0</v>
      </c>
      <c r="BJ37" s="79">
        <f t="shared" si="49"/>
        <v>0</v>
      </c>
      <c r="BK37" s="79">
        <f t="shared" si="20"/>
        <v>0</v>
      </c>
      <c r="BL37" s="79">
        <f t="shared" si="21"/>
        <v>0</v>
      </c>
      <c r="BM37" s="79">
        <f t="shared" si="22"/>
        <v>0</v>
      </c>
      <c r="BN37" s="79">
        <f t="shared" si="23"/>
        <v>0</v>
      </c>
      <c r="BO37" s="89">
        <f t="shared" si="45"/>
        <v>0</v>
      </c>
      <c r="BP37" s="85">
        <f t="shared" si="24"/>
        <v>0</v>
      </c>
      <c r="BQ37" s="147">
        <f t="shared" si="25"/>
        <v>0</v>
      </c>
      <c r="BR37" s="79">
        <f>SUM($BQ$16:BQ37)</f>
        <v>0</v>
      </c>
      <c r="BS37" s="79">
        <f t="shared" si="26"/>
        <v>0</v>
      </c>
      <c r="BT37" s="79">
        <f t="shared" si="27"/>
        <v>0</v>
      </c>
      <c r="BU37" s="79">
        <f t="shared" si="28"/>
        <v>0</v>
      </c>
      <c r="BV37" s="160">
        <f t="shared" si="29"/>
        <v>0</v>
      </c>
      <c r="BW37" s="79">
        <f t="shared" si="30"/>
        <v>0</v>
      </c>
      <c r="BX37" s="79">
        <f t="shared" si="31"/>
        <v>0</v>
      </c>
    </row>
    <row r="38" spans="1:76" s="4" customFormat="1" ht="15" x14ac:dyDescent="0.2">
      <c r="A38" s="2" t="s">
        <v>67</v>
      </c>
      <c r="B38" s="77">
        <v>7</v>
      </c>
      <c r="C38" s="77">
        <f t="shared" si="32"/>
        <v>5</v>
      </c>
      <c r="D38" s="76">
        <f t="shared" si="0"/>
        <v>41</v>
      </c>
      <c r="E38" s="7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11"/>
      <c r="Q38" s="82"/>
      <c r="R38" s="82"/>
      <c r="S38" s="82"/>
      <c r="T38" s="82"/>
      <c r="U38" s="82"/>
      <c r="V38" s="82"/>
      <c r="W38" s="103">
        <f t="shared" si="1"/>
        <v>0</v>
      </c>
      <c r="X38" s="76">
        <f t="shared" si="47"/>
        <v>0</v>
      </c>
      <c r="Y38" s="7"/>
      <c r="Z38" s="9">
        <f t="shared" si="2"/>
        <v>0</v>
      </c>
      <c r="AA38" s="12">
        <f t="shared" si="3"/>
        <v>0</v>
      </c>
      <c r="AB38" s="81">
        <f t="shared" si="33"/>
        <v>0</v>
      </c>
      <c r="AC38" s="9">
        <f t="shared" si="4"/>
        <v>0</v>
      </c>
      <c r="AD38" s="9">
        <f t="shared" si="50"/>
        <v>0</v>
      </c>
      <c r="AE38" s="9">
        <f t="shared" si="50"/>
        <v>0</v>
      </c>
      <c r="AF38" s="7"/>
      <c r="AG38" s="9">
        <f t="shared" si="34"/>
        <v>0</v>
      </c>
      <c r="AH38" s="9">
        <f t="shared" si="35"/>
        <v>0</v>
      </c>
      <c r="AI38" s="9">
        <f t="shared" si="51"/>
        <v>0</v>
      </c>
      <c r="AJ38" s="9">
        <f t="shared" si="51"/>
        <v>0</v>
      </c>
      <c r="AK38" s="9">
        <f t="shared" si="51"/>
        <v>0</v>
      </c>
      <c r="AL38" s="7"/>
      <c r="AM38" s="11">
        <f t="shared" si="36"/>
        <v>0</v>
      </c>
      <c r="AN38" s="11">
        <f t="shared" si="7"/>
        <v>0</v>
      </c>
      <c r="AO38" s="11">
        <f t="shared" si="37"/>
        <v>0</v>
      </c>
      <c r="AP38" s="7"/>
      <c r="AR38" s="91" t="str">
        <f t="shared" si="8"/>
        <v>OUI</v>
      </c>
      <c r="AS38" s="91" t="str">
        <f t="shared" si="38"/>
        <v>OUI</v>
      </c>
      <c r="AT38" s="91" t="str">
        <f t="shared" si="39"/>
        <v>OUI</v>
      </c>
      <c r="AU38" s="91" t="str">
        <f t="shared" si="40"/>
        <v>NON</v>
      </c>
      <c r="AV38" s="91" t="str">
        <f t="shared" si="41"/>
        <v>NON</v>
      </c>
      <c r="AW38" s="91" t="str">
        <f t="shared" si="42"/>
        <v>NON</v>
      </c>
      <c r="AX38" s="91" t="str">
        <f t="shared" si="43"/>
        <v>NON</v>
      </c>
      <c r="AY38" s="91" t="str">
        <f t="shared" si="9"/>
        <v>NON</v>
      </c>
      <c r="AZ38" s="91" t="str">
        <f t="shared" si="10"/>
        <v>NON</v>
      </c>
      <c r="BA38" s="92">
        <f t="shared" si="11"/>
        <v>1</v>
      </c>
      <c r="BB38" s="92" t="str">
        <f t="shared" si="12"/>
        <v/>
      </c>
      <c r="BC38" s="92" t="str">
        <f t="shared" si="13"/>
        <v/>
      </c>
      <c r="BD38" s="92" t="str">
        <f t="shared" si="14"/>
        <v/>
      </c>
      <c r="BE38" s="92" t="str">
        <f t="shared" si="15"/>
        <v/>
      </c>
      <c r="BF38" s="93">
        <f t="shared" si="44"/>
        <v>1</v>
      </c>
      <c r="BG38" s="79">
        <f t="shared" si="16"/>
        <v>0</v>
      </c>
      <c r="BH38" s="79">
        <f t="shared" si="17"/>
        <v>0</v>
      </c>
      <c r="BI38" s="79">
        <f t="shared" si="18"/>
        <v>0</v>
      </c>
      <c r="BJ38" s="79">
        <f t="shared" si="49"/>
        <v>0</v>
      </c>
      <c r="BK38" s="79">
        <f t="shared" si="20"/>
        <v>0</v>
      </c>
      <c r="BL38" s="79">
        <f t="shared" si="21"/>
        <v>0</v>
      </c>
      <c r="BM38" s="79">
        <f t="shared" si="22"/>
        <v>0</v>
      </c>
      <c r="BN38" s="79">
        <f t="shared" si="23"/>
        <v>0</v>
      </c>
      <c r="BO38" s="89">
        <f t="shared" si="45"/>
        <v>0</v>
      </c>
      <c r="BP38" s="85">
        <f t="shared" si="24"/>
        <v>0</v>
      </c>
      <c r="BQ38" s="147">
        <f t="shared" si="25"/>
        <v>0</v>
      </c>
      <c r="BR38" s="79">
        <f>SUM($BQ$16:BQ38)</f>
        <v>0</v>
      </c>
      <c r="BS38" s="79">
        <f t="shared" si="26"/>
        <v>0</v>
      </c>
      <c r="BT38" s="79">
        <f t="shared" si="27"/>
        <v>0</v>
      </c>
      <c r="BU38" s="79">
        <f t="shared" si="28"/>
        <v>0</v>
      </c>
      <c r="BV38" s="160">
        <f t="shared" si="29"/>
        <v>0</v>
      </c>
      <c r="BW38" s="79">
        <f t="shared" si="30"/>
        <v>0</v>
      </c>
      <c r="BX38" s="79">
        <f t="shared" si="31"/>
        <v>0</v>
      </c>
    </row>
    <row r="39" spans="1:76" s="4" customFormat="1" ht="15" x14ac:dyDescent="0.2">
      <c r="A39" s="2" t="s">
        <v>68</v>
      </c>
      <c r="B39" s="77">
        <v>7</v>
      </c>
      <c r="C39" s="77">
        <f t="shared" si="32"/>
        <v>5</v>
      </c>
      <c r="D39" s="76">
        <f t="shared" si="0"/>
        <v>41</v>
      </c>
      <c r="E39" s="7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11"/>
      <c r="Q39" s="82"/>
      <c r="R39" s="82"/>
      <c r="S39" s="82"/>
      <c r="T39" s="82"/>
      <c r="U39" s="82"/>
      <c r="V39" s="82"/>
      <c r="W39" s="103">
        <f t="shared" si="1"/>
        <v>0</v>
      </c>
      <c r="X39" s="76">
        <f t="shared" si="47"/>
        <v>0</v>
      </c>
      <c r="Y39" s="7"/>
      <c r="Z39" s="9">
        <f t="shared" si="2"/>
        <v>0</v>
      </c>
      <c r="AA39" s="12">
        <f t="shared" si="3"/>
        <v>0</v>
      </c>
      <c r="AB39" s="81">
        <f t="shared" si="33"/>
        <v>0</v>
      </c>
      <c r="AC39" s="9">
        <f t="shared" si="4"/>
        <v>0</v>
      </c>
      <c r="AD39" s="9">
        <f t="shared" si="50"/>
        <v>0</v>
      </c>
      <c r="AE39" s="9">
        <f t="shared" si="50"/>
        <v>0</v>
      </c>
      <c r="AF39" s="7"/>
      <c r="AG39" s="9">
        <f t="shared" si="34"/>
        <v>0</v>
      </c>
      <c r="AH39" s="9">
        <f t="shared" si="35"/>
        <v>0</v>
      </c>
      <c r="AI39" s="9">
        <f t="shared" si="51"/>
        <v>0</v>
      </c>
      <c r="AJ39" s="9">
        <f t="shared" si="51"/>
        <v>0</v>
      </c>
      <c r="AK39" s="9">
        <f t="shared" si="51"/>
        <v>0</v>
      </c>
      <c r="AL39" s="7"/>
      <c r="AM39" s="11">
        <f t="shared" si="36"/>
        <v>0</v>
      </c>
      <c r="AN39" s="11">
        <f t="shared" si="7"/>
        <v>0</v>
      </c>
      <c r="AO39" s="11">
        <f t="shared" si="37"/>
        <v>0</v>
      </c>
      <c r="AP39" s="7"/>
      <c r="AR39" s="91" t="str">
        <f t="shared" si="8"/>
        <v>OUI</v>
      </c>
      <c r="AS39" s="91" t="str">
        <f t="shared" si="38"/>
        <v>OUI</v>
      </c>
      <c r="AT39" s="91" t="str">
        <f t="shared" si="39"/>
        <v>OUI</v>
      </c>
      <c r="AU39" s="91" t="str">
        <f t="shared" si="40"/>
        <v>NON</v>
      </c>
      <c r="AV39" s="91" t="str">
        <f t="shared" si="41"/>
        <v>NON</v>
      </c>
      <c r="AW39" s="91" t="str">
        <f t="shared" si="42"/>
        <v>NON</v>
      </c>
      <c r="AX39" s="91" t="str">
        <f t="shared" si="43"/>
        <v>NON</v>
      </c>
      <c r="AY39" s="91" t="str">
        <f t="shared" si="9"/>
        <v>NON</v>
      </c>
      <c r="AZ39" s="91" t="str">
        <f t="shared" si="10"/>
        <v>NON</v>
      </c>
      <c r="BA39" s="92">
        <f t="shared" si="11"/>
        <v>1</v>
      </c>
      <c r="BB39" s="92" t="str">
        <f t="shared" si="12"/>
        <v/>
      </c>
      <c r="BC39" s="92" t="str">
        <f t="shared" si="13"/>
        <v/>
      </c>
      <c r="BD39" s="92" t="str">
        <f t="shared" si="14"/>
        <v/>
      </c>
      <c r="BE39" s="92" t="str">
        <f t="shared" si="15"/>
        <v/>
      </c>
      <c r="BF39" s="93">
        <f t="shared" si="44"/>
        <v>1</v>
      </c>
      <c r="BG39" s="79">
        <f t="shared" si="16"/>
        <v>0</v>
      </c>
      <c r="BH39" s="79">
        <f t="shared" si="17"/>
        <v>0</v>
      </c>
      <c r="BI39" s="79">
        <f t="shared" si="18"/>
        <v>0</v>
      </c>
      <c r="BJ39" s="79">
        <f t="shared" si="49"/>
        <v>0</v>
      </c>
      <c r="BK39" s="79">
        <f t="shared" si="20"/>
        <v>0</v>
      </c>
      <c r="BL39" s="79">
        <f t="shared" si="21"/>
        <v>0</v>
      </c>
      <c r="BM39" s="79">
        <f t="shared" si="22"/>
        <v>0</v>
      </c>
      <c r="BN39" s="79">
        <f t="shared" si="23"/>
        <v>0</v>
      </c>
      <c r="BO39" s="89">
        <f t="shared" si="45"/>
        <v>0</v>
      </c>
      <c r="BP39" s="85">
        <f t="shared" si="24"/>
        <v>0</v>
      </c>
      <c r="BQ39" s="147">
        <f t="shared" si="25"/>
        <v>0</v>
      </c>
      <c r="BR39" s="79">
        <f>SUM($BQ$16:BQ39)</f>
        <v>0</v>
      </c>
      <c r="BS39" s="79">
        <f t="shared" si="26"/>
        <v>0</v>
      </c>
      <c r="BT39" s="79">
        <f t="shared" si="27"/>
        <v>0</v>
      </c>
      <c r="BU39" s="79">
        <f t="shared" si="28"/>
        <v>0</v>
      </c>
      <c r="BV39" s="160">
        <f t="shared" si="29"/>
        <v>0</v>
      </c>
      <c r="BW39" s="79">
        <f t="shared" si="30"/>
        <v>0</v>
      </c>
      <c r="BX39" s="79">
        <f t="shared" si="31"/>
        <v>0</v>
      </c>
    </row>
    <row r="40" spans="1:76" s="4" customFormat="1" ht="15" x14ac:dyDescent="0.2">
      <c r="A40" s="2" t="s">
        <v>69</v>
      </c>
      <c r="B40" s="77">
        <v>7</v>
      </c>
      <c r="C40" s="77">
        <f t="shared" si="32"/>
        <v>5</v>
      </c>
      <c r="D40" s="76">
        <f t="shared" si="0"/>
        <v>41</v>
      </c>
      <c r="E40" s="7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11"/>
      <c r="Q40" s="82"/>
      <c r="R40" s="82"/>
      <c r="S40" s="82"/>
      <c r="T40" s="82"/>
      <c r="U40" s="82"/>
      <c r="V40" s="82"/>
      <c r="W40" s="103">
        <f t="shared" si="1"/>
        <v>0</v>
      </c>
      <c r="X40" s="76">
        <f t="shared" si="47"/>
        <v>0</v>
      </c>
      <c r="Y40" s="7"/>
      <c r="Z40" s="9">
        <f t="shared" si="2"/>
        <v>0</v>
      </c>
      <c r="AA40" s="12">
        <f t="shared" si="3"/>
        <v>0</v>
      </c>
      <c r="AB40" s="81">
        <f t="shared" si="33"/>
        <v>0</v>
      </c>
      <c r="AC40" s="9">
        <f t="shared" si="4"/>
        <v>0</v>
      </c>
      <c r="AD40" s="9">
        <f t="shared" si="50"/>
        <v>0</v>
      </c>
      <c r="AE40" s="9">
        <f t="shared" si="50"/>
        <v>0</v>
      </c>
      <c r="AF40" s="7"/>
      <c r="AG40" s="9">
        <f t="shared" si="34"/>
        <v>0</v>
      </c>
      <c r="AH40" s="9">
        <f t="shared" si="35"/>
        <v>0</v>
      </c>
      <c r="AI40" s="9">
        <f t="shared" si="51"/>
        <v>0</v>
      </c>
      <c r="AJ40" s="9">
        <f t="shared" si="51"/>
        <v>0</v>
      </c>
      <c r="AK40" s="9">
        <f t="shared" si="51"/>
        <v>0</v>
      </c>
      <c r="AL40" s="7"/>
      <c r="AM40" s="11">
        <f t="shared" si="36"/>
        <v>0</v>
      </c>
      <c r="AN40" s="11">
        <f t="shared" si="7"/>
        <v>0</v>
      </c>
      <c r="AO40" s="11">
        <f t="shared" si="37"/>
        <v>0</v>
      </c>
      <c r="AP40" s="7"/>
      <c r="AR40" s="91" t="str">
        <f t="shared" si="8"/>
        <v>OUI</v>
      </c>
      <c r="AS40" s="91" t="str">
        <f t="shared" si="38"/>
        <v>OUI</v>
      </c>
      <c r="AT40" s="91" t="str">
        <f t="shared" si="39"/>
        <v>OUI</v>
      </c>
      <c r="AU40" s="91" t="str">
        <f t="shared" si="40"/>
        <v>NON</v>
      </c>
      <c r="AV40" s="91" t="str">
        <f t="shared" si="41"/>
        <v>NON</v>
      </c>
      <c r="AW40" s="91" t="str">
        <f t="shared" si="42"/>
        <v>NON</v>
      </c>
      <c r="AX40" s="91" t="str">
        <f t="shared" si="43"/>
        <v>NON</v>
      </c>
      <c r="AY40" s="91" t="str">
        <f t="shared" si="9"/>
        <v>NON</v>
      </c>
      <c r="AZ40" s="91" t="str">
        <f t="shared" si="10"/>
        <v>NON</v>
      </c>
      <c r="BA40" s="92">
        <f t="shared" si="11"/>
        <v>1</v>
      </c>
      <c r="BB40" s="92" t="str">
        <f t="shared" si="12"/>
        <v/>
      </c>
      <c r="BC40" s="92" t="str">
        <f t="shared" si="13"/>
        <v/>
      </c>
      <c r="BD40" s="92" t="str">
        <f t="shared" si="14"/>
        <v/>
      </c>
      <c r="BE40" s="92" t="str">
        <f t="shared" si="15"/>
        <v/>
      </c>
      <c r="BF40" s="93">
        <f t="shared" si="44"/>
        <v>1</v>
      </c>
      <c r="BG40" s="79">
        <f t="shared" si="16"/>
        <v>0</v>
      </c>
      <c r="BH40" s="79">
        <f t="shared" si="17"/>
        <v>0</v>
      </c>
      <c r="BI40" s="79">
        <f t="shared" si="18"/>
        <v>0</v>
      </c>
      <c r="BJ40" s="79">
        <f t="shared" si="49"/>
        <v>0</v>
      </c>
      <c r="BK40" s="79">
        <f t="shared" si="20"/>
        <v>0</v>
      </c>
      <c r="BL40" s="79">
        <f t="shared" si="21"/>
        <v>0</v>
      </c>
      <c r="BM40" s="79">
        <f t="shared" si="22"/>
        <v>0</v>
      </c>
      <c r="BN40" s="79">
        <f t="shared" si="23"/>
        <v>0</v>
      </c>
      <c r="BO40" s="89">
        <f t="shared" si="45"/>
        <v>0</v>
      </c>
      <c r="BP40" s="85">
        <f t="shared" si="24"/>
        <v>0</v>
      </c>
      <c r="BQ40" s="147">
        <f t="shared" si="25"/>
        <v>0</v>
      </c>
      <c r="BR40" s="79">
        <f>SUM($BQ$16:BQ40)</f>
        <v>0</v>
      </c>
      <c r="BS40" s="79">
        <f t="shared" si="26"/>
        <v>0</v>
      </c>
      <c r="BT40" s="79">
        <f t="shared" si="27"/>
        <v>0</v>
      </c>
      <c r="BU40" s="79">
        <f t="shared" si="28"/>
        <v>0</v>
      </c>
      <c r="BV40" s="160">
        <f t="shared" si="29"/>
        <v>0</v>
      </c>
      <c r="BW40" s="79">
        <f t="shared" si="30"/>
        <v>0</v>
      </c>
      <c r="BX40" s="79">
        <f t="shared" si="31"/>
        <v>0</v>
      </c>
    </row>
    <row r="41" spans="1:76" s="4" customFormat="1" ht="15" x14ac:dyDescent="0.2">
      <c r="A41" s="2" t="s">
        <v>70</v>
      </c>
      <c r="B41" s="77">
        <v>7</v>
      </c>
      <c r="C41" s="77">
        <f t="shared" si="32"/>
        <v>5</v>
      </c>
      <c r="D41" s="76">
        <f t="shared" si="0"/>
        <v>41</v>
      </c>
      <c r="E41" s="7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11"/>
      <c r="Q41" s="82"/>
      <c r="R41" s="82"/>
      <c r="S41" s="82"/>
      <c r="T41" s="82"/>
      <c r="U41" s="82"/>
      <c r="V41" s="82"/>
      <c r="W41" s="103">
        <f t="shared" si="1"/>
        <v>0</v>
      </c>
      <c r="X41" s="76">
        <f t="shared" si="47"/>
        <v>0</v>
      </c>
      <c r="Y41" s="7"/>
      <c r="Z41" s="9">
        <f t="shared" si="2"/>
        <v>0</v>
      </c>
      <c r="AA41" s="12">
        <f t="shared" si="3"/>
        <v>0</v>
      </c>
      <c r="AB41" s="81">
        <f t="shared" si="33"/>
        <v>0</v>
      </c>
      <c r="AC41" s="9">
        <f t="shared" si="4"/>
        <v>0</v>
      </c>
      <c r="AD41" s="9">
        <f t="shared" si="50"/>
        <v>0</v>
      </c>
      <c r="AE41" s="9">
        <f t="shared" si="50"/>
        <v>0</v>
      </c>
      <c r="AF41" s="7"/>
      <c r="AG41" s="9">
        <f t="shared" si="34"/>
        <v>0</v>
      </c>
      <c r="AH41" s="9">
        <f t="shared" si="35"/>
        <v>0</v>
      </c>
      <c r="AI41" s="9">
        <f t="shared" si="51"/>
        <v>0</v>
      </c>
      <c r="AJ41" s="9">
        <f t="shared" si="51"/>
        <v>0</v>
      </c>
      <c r="AK41" s="9">
        <f t="shared" si="51"/>
        <v>0</v>
      </c>
      <c r="AL41" s="7"/>
      <c r="AM41" s="11">
        <f t="shared" si="36"/>
        <v>0</v>
      </c>
      <c r="AN41" s="11">
        <f t="shared" si="7"/>
        <v>0</v>
      </c>
      <c r="AO41" s="11">
        <f t="shared" si="37"/>
        <v>0</v>
      </c>
      <c r="AP41" s="7"/>
      <c r="AR41" s="91" t="str">
        <f t="shared" si="8"/>
        <v>OUI</v>
      </c>
      <c r="AS41" s="91" t="str">
        <f t="shared" si="38"/>
        <v>OUI</v>
      </c>
      <c r="AT41" s="91" t="str">
        <f t="shared" si="39"/>
        <v>OUI</v>
      </c>
      <c r="AU41" s="91" t="str">
        <f t="shared" si="40"/>
        <v>NON</v>
      </c>
      <c r="AV41" s="91" t="str">
        <f t="shared" si="41"/>
        <v>NON</v>
      </c>
      <c r="AW41" s="91" t="str">
        <f t="shared" si="42"/>
        <v>NON</v>
      </c>
      <c r="AX41" s="91" t="str">
        <f t="shared" si="43"/>
        <v>NON</v>
      </c>
      <c r="AY41" s="91" t="str">
        <f t="shared" si="9"/>
        <v>NON</v>
      </c>
      <c r="AZ41" s="91" t="str">
        <f t="shared" si="10"/>
        <v>NON</v>
      </c>
      <c r="BA41" s="92">
        <f t="shared" si="11"/>
        <v>1</v>
      </c>
      <c r="BB41" s="92" t="str">
        <f t="shared" si="12"/>
        <v/>
      </c>
      <c r="BC41" s="92" t="str">
        <f t="shared" si="13"/>
        <v/>
      </c>
      <c r="BD41" s="92" t="str">
        <f t="shared" si="14"/>
        <v/>
      </c>
      <c r="BE41" s="92" t="str">
        <f t="shared" si="15"/>
        <v/>
      </c>
      <c r="BF41" s="93">
        <f t="shared" si="44"/>
        <v>1</v>
      </c>
      <c r="BG41" s="79">
        <f t="shared" si="16"/>
        <v>0</v>
      </c>
      <c r="BH41" s="79">
        <f t="shared" si="17"/>
        <v>0</v>
      </c>
      <c r="BI41" s="79">
        <f t="shared" si="18"/>
        <v>0</v>
      </c>
      <c r="BJ41" s="79">
        <f t="shared" si="49"/>
        <v>0</v>
      </c>
      <c r="BK41" s="79">
        <f t="shared" si="20"/>
        <v>0</v>
      </c>
      <c r="BL41" s="79">
        <f t="shared" si="21"/>
        <v>0</v>
      </c>
      <c r="BM41" s="79">
        <f t="shared" si="22"/>
        <v>0</v>
      </c>
      <c r="BN41" s="79">
        <f t="shared" si="23"/>
        <v>0</v>
      </c>
      <c r="BO41" s="89">
        <f t="shared" si="45"/>
        <v>0</v>
      </c>
      <c r="BP41" s="85">
        <f t="shared" si="24"/>
        <v>0</v>
      </c>
      <c r="BQ41" s="147">
        <f t="shared" si="25"/>
        <v>0</v>
      </c>
      <c r="BR41" s="79">
        <f>SUM($BQ$16:BQ41)</f>
        <v>0</v>
      </c>
      <c r="BS41" s="79">
        <f t="shared" si="26"/>
        <v>0</v>
      </c>
      <c r="BT41" s="79">
        <f t="shared" si="27"/>
        <v>0</v>
      </c>
      <c r="BU41" s="79">
        <f t="shared" si="28"/>
        <v>0</v>
      </c>
      <c r="BV41" s="160">
        <f t="shared" si="29"/>
        <v>0</v>
      </c>
      <c r="BW41" s="79">
        <f t="shared" si="30"/>
        <v>0</v>
      </c>
      <c r="BX41" s="79">
        <f t="shared" si="31"/>
        <v>0</v>
      </c>
    </row>
    <row r="42" spans="1:76" s="4" customFormat="1" ht="15" x14ac:dyDescent="0.2">
      <c r="A42" s="2" t="s">
        <v>71</v>
      </c>
      <c r="B42" s="77">
        <v>7</v>
      </c>
      <c r="C42" s="77">
        <f t="shared" si="32"/>
        <v>5</v>
      </c>
      <c r="D42" s="76">
        <f t="shared" si="0"/>
        <v>41</v>
      </c>
      <c r="E42" s="7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11"/>
      <c r="Q42" s="82"/>
      <c r="R42" s="82"/>
      <c r="S42" s="82"/>
      <c r="T42" s="82"/>
      <c r="U42" s="82"/>
      <c r="V42" s="82"/>
      <c r="W42" s="103">
        <f t="shared" si="1"/>
        <v>0</v>
      </c>
      <c r="X42" s="76">
        <f t="shared" si="47"/>
        <v>0</v>
      </c>
      <c r="Y42" s="7"/>
      <c r="Z42" s="9">
        <f t="shared" si="2"/>
        <v>0</v>
      </c>
      <c r="AA42" s="12">
        <f t="shared" si="3"/>
        <v>0</v>
      </c>
      <c r="AB42" s="81">
        <f t="shared" si="33"/>
        <v>0</v>
      </c>
      <c r="AC42" s="9">
        <f t="shared" si="4"/>
        <v>0</v>
      </c>
      <c r="AD42" s="9">
        <f t="shared" si="50"/>
        <v>0</v>
      </c>
      <c r="AE42" s="9">
        <f t="shared" si="50"/>
        <v>0</v>
      </c>
      <c r="AF42" s="7"/>
      <c r="AG42" s="9">
        <f t="shared" si="34"/>
        <v>0</v>
      </c>
      <c r="AH42" s="9">
        <f t="shared" si="35"/>
        <v>0</v>
      </c>
      <c r="AI42" s="9">
        <f t="shared" si="51"/>
        <v>0</v>
      </c>
      <c r="AJ42" s="9">
        <f t="shared" si="51"/>
        <v>0</v>
      </c>
      <c r="AK42" s="9">
        <f t="shared" si="51"/>
        <v>0</v>
      </c>
      <c r="AL42" s="7"/>
      <c r="AM42" s="11">
        <f t="shared" si="36"/>
        <v>0</v>
      </c>
      <c r="AN42" s="11">
        <f t="shared" si="7"/>
        <v>0</v>
      </c>
      <c r="AO42" s="11">
        <f t="shared" si="37"/>
        <v>0</v>
      </c>
      <c r="AP42" s="7"/>
      <c r="AR42" s="91" t="str">
        <f t="shared" si="8"/>
        <v>OUI</v>
      </c>
      <c r="AS42" s="91" t="str">
        <f t="shared" si="38"/>
        <v>OUI</v>
      </c>
      <c r="AT42" s="91" t="str">
        <f t="shared" si="39"/>
        <v>OUI</v>
      </c>
      <c r="AU42" s="91" t="str">
        <f t="shared" si="40"/>
        <v>NON</v>
      </c>
      <c r="AV42" s="91" t="str">
        <f t="shared" si="41"/>
        <v>NON</v>
      </c>
      <c r="AW42" s="91" t="str">
        <f t="shared" si="42"/>
        <v>NON</v>
      </c>
      <c r="AX42" s="91" t="str">
        <f t="shared" si="43"/>
        <v>NON</v>
      </c>
      <c r="AY42" s="91" t="str">
        <f t="shared" si="9"/>
        <v>NON</v>
      </c>
      <c r="AZ42" s="91" t="str">
        <f t="shared" si="10"/>
        <v>NON</v>
      </c>
      <c r="BA42" s="92">
        <f t="shared" si="11"/>
        <v>1</v>
      </c>
      <c r="BB42" s="92" t="str">
        <f t="shared" si="12"/>
        <v/>
      </c>
      <c r="BC42" s="92" t="str">
        <f t="shared" si="13"/>
        <v/>
      </c>
      <c r="BD42" s="92" t="str">
        <f t="shared" si="14"/>
        <v/>
      </c>
      <c r="BE42" s="92" t="str">
        <f t="shared" si="15"/>
        <v/>
      </c>
      <c r="BF42" s="93">
        <f t="shared" si="44"/>
        <v>1</v>
      </c>
      <c r="BG42" s="79">
        <f t="shared" si="16"/>
        <v>0</v>
      </c>
      <c r="BH42" s="79">
        <f t="shared" si="17"/>
        <v>0</v>
      </c>
      <c r="BI42" s="79">
        <f t="shared" si="18"/>
        <v>0</v>
      </c>
      <c r="BJ42" s="79">
        <f t="shared" si="49"/>
        <v>0</v>
      </c>
      <c r="BK42" s="79">
        <f t="shared" si="20"/>
        <v>0</v>
      </c>
      <c r="BL42" s="79">
        <f t="shared" si="21"/>
        <v>0</v>
      </c>
      <c r="BM42" s="79">
        <f t="shared" si="22"/>
        <v>0</v>
      </c>
      <c r="BN42" s="79">
        <f t="shared" si="23"/>
        <v>0</v>
      </c>
      <c r="BO42" s="89">
        <f t="shared" si="45"/>
        <v>0</v>
      </c>
      <c r="BP42" s="85">
        <f t="shared" si="24"/>
        <v>0</v>
      </c>
      <c r="BQ42" s="147">
        <f t="shared" si="25"/>
        <v>0</v>
      </c>
      <c r="BR42" s="79">
        <f>SUM($BQ$16:BQ42)</f>
        <v>0</v>
      </c>
      <c r="BS42" s="79">
        <f t="shared" si="26"/>
        <v>0</v>
      </c>
      <c r="BT42" s="79">
        <f t="shared" si="27"/>
        <v>0</v>
      </c>
      <c r="BU42" s="79">
        <f t="shared" si="28"/>
        <v>0</v>
      </c>
      <c r="BV42" s="160">
        <f t="shared" si="29"/>
        <v>0</v>
      </c>
      <c r="BW42" s="79">
        <f t="shared" si="30"/>
        <v>0</v>
      </c>
      <c r="BX42" s="79">
        <f t="shared" si="31"/>
        <v>0</v>
      </c>
    </row>
    <row r="43" spans="1:76" s="4" customFormat="1" ht="15" x14ac:dyDescent="0.2">
      <c r="A43" s="2" t="s">
        <v>72</v>
      </c>
      <c r="B43" s="77">
        <v>7</v>
      </c>
      <c r="C43" s="77">
        <f t="shared" si="32"/>
        <v>5</v>
      </c>
      <c r="D43" s="76">
        <f t="shared" si="0"/>
        <v>41</v>
      </c>
      <c r="E43" s="7"/>
      <c r="F43" s="130"/>
      <c r="G43" s="130"/>
      <c r="H43" s="130"/>
      <c r="I43" s="130"/>
      <c r="J43" s="130"/>
      <c r="K43" s="130"/>
      <c r="L43" s="130"/>
      <c r="M43" s="130"/>
      <c r="N43" s="130"/>
      <c r="O43" s="130"/>
      <c r="P43" s="111"/>
      <c r="Q43" s="82"/>
      <c r="R43" s="82"/>
      <c r="S43" s="82"/>
      <c r="T43" s="82"/>
      <c r="U43" s="83"/>
      <c r="V43" s="83"/>
      <c r="W43" s="103">
        <f t="shared" si="1"/>
        <v>0</v>
      </c>
      <c r="X43" s="76">
        <f t="shared" si="47"/>
        <v>0</v>
      </c>
      <c r="Y43" s="7"/>
      <c r="Z43" s="9">
        <f t="shared" si="2"/>
        <v>0</v>
      </c>
      <c r="AA43" s="12">
        <f t="shared" si="3"/>
        <v>0</v>
      </c>
      <c r="AB43" s="81">
        <f t="shared" si="33"/>
        <v>0</v>
      </c>
      <c r="AC43" s="9">
        <f t="shared" si="4"/>
        <v>0</v>
      </c>
      <c r="AD43" s="9">
        <f t="shared" si="50"/>
        <v>0</v>
      </c>
      <c r="AE43" s="9">
        <f t="shared" si="50"/>
        <v>0</v>
      </c>
      <c r="AF43" s="7"/>
      <c r="AG43" s="9">
        <f t="shared" si="34"/>
        <v>0</v>
      </c>
      <c r="AH43" s="9">
        <f t="shared" si="35"/>
        <v>0</v>
      </c>
      <c r="AI43" s="9">
        <f t="shared" si="51"/>
        <v>0</v>
      </c>
      <c r="AJ43" s="9">
        <f t="shared" si="51"/>
        <v>0</v>
      </c>
      <c r="AK43" s="9">
        <f t="shared" si="51"/>
        <v>0</v>
      </c>
      <c r="AL43" s="7"/>
      <c r="AM43" s="11">
        <f t="shared" si="36"/>
        <v>0</v>
      </c>
      <c r="AN43" s="11">
        <f t="shared" si="7"/>
        <v>0</v>
      </c>
      <c r="AO43" s="11">
        <f t="shared" si="37"/>
        <v>0</v>
      </c>
      <c r="AP43" s="7"/>
      <c r="AR43" s="91" t="str">
        <f t="shared" si="8"/>
        <v>OUI</v>
      </c>
      <c r="AS43" s="91" t="str">
        <f t="shared" si="38"/>
        <v>OUI</v>
      </c>
      <c r="AT43" s="91" t="str">
        <f t="shared" si="39"/>
        <v>OUI</v>
      </c>
      <c r="AU43" s="91" t="str">
        <f t="shared" si="40"/>
        <v>NON</v>
      </c>
      <c r="AV43" s="91" t="str">
        <f t="shared" si="41"/>
        <v>NON</v>
      </c>
      <c r="AW43" s="91" t="str">
        <f t="shared" si="42"/>
        <v>NON</v>
      </c>
      <c r="AX43" s="91" t="str">
        <f t="shared" si="43"/>
        <v>NON</v>
      </c>
      <c r="AY43" s="91" t="str">
        <f t="shared" si="9"/>
        <v>NON</v>
      </c>
      <c r="AZ43" s="91" t="str">
        <f t="shared" si="10"/>
        <v>NON</v>
      </c>
      <c r="BA43" s="92">
        <f t="shared" si="11"/>
        <v>1</v>
      </c>
      <c r="BB43" s="92" t="str">
        <f t="shared" si="12"/>
        <v/>
      </c>
      <c r="BC43" s="92" t="str">
        <f t="shared" si="13"/>
        <v/>
      </c>
      <c r="BD43" s="92" t="str">
        <f t="shared" si="14"/>
        <v/>
      </c>
      <c r="BE43" s="92" t="str">
        <f t="shared" si="15"/>
        <v/>
      </c>
      <c r="BF43" s="93">
        <f t="shared" si="44"/>
        <v>1</v>
      </c>
      <c r="BG43" s="79">
        <f t="shared" si="16"/>
        <v>0</v>
      </c>
      <c r="BH43" s="79">
        <f t="shared" si="17"/>
        <v>0</v>
      </c>
      <c r="BI43" s="79">
        <f t="shared" si="18"/>
        <v>0</v>
      </c>
      <c r="BJ43" s="79">
        <f t="shared" si="49"/>
        <v>0</v>
      </c>
      <c r="BK43" s="79">
        <f t="shared" si="20"/>
        <v>0</v>
      </c>
      <c r="BL43" s="79">
        <f t="shared" si="21"/>
        <v>0</v>
      </c>
      <c r="BM43" s="79">
        <f t="shared" si="22"/>
        <v>0</v>
      </c>
      <c r="BN43" s="79">
        <f t="shared" si="23"/>
        <v>0</v>
      </c>
      <c r="BO43" s="89">
        <f t="shared" si="45"/>
        <v>0</v>
      </c>
      <c r="BP43" s="85">
        <f t="shared" si="24"/>
        <v>0</v>
      </c>
      <c r="BQ43" s="147">
        <f t="shared" si="25"/>
        <v>0</v>
      </c>
      <c r="BR43" s="79">
        <f>SUM($BQ$16:BQ43)</f>
        <v>0</v>
      </c>
      <c r="BS43" s="79">
        <f t="shared" si="26"/>
        <v>0</v>
      </c>
      <c r="BT43" s="79">
        <f t="shared" si="27"/>
        <v>0</v>
      </c>
      <c r="BU43" s="79">
        <f t="shared" si="28"/>
        <v>0</v>
      </c>
      <c r="BV43" s="160">
        <f t="shared" si="29"/>
        <v>0</v>
      </c>
      <c r="BW43" s="79">
        <f t="shared" si="30"/>
        <v>0</v>
      </c>
      <c r="BX43" s="79">
        <f t="shared" si="31"/>
        <v>0</v>
      </c>
    </row>
    <row r="44" spans="1:76" s="4" customFormat="1" ht="15" x14ac:dyDescent="0.2">
      <c r="A44" s="2" t="s">
        <v>73</v>
      </c>
      <c r="B44" s="77">
        <v>7</v>
      </c>
      <c r="C44" s="77">
        <f t="shared" si="32"/>
        <v>5</v>
      </c>
      <c r="D44" s="76">
        <f t="shared" si="0"/>
        <v>41</v>
      </c>
      <c r="E44" s="7"/>
      <c r="F44" s="130"/>
      <c r="G44" s="130"/>
      <c r="H44" s="130"/>
      <c r="I44" s="130"/>
      <c r="J44" s="130"/>
      <c r="K44" s="130"/>
      <c r="L44" s="130"/>
      <c r="M44" s="130"/>
      <c r="N44" s="130"/>
      <c r="O44" s="130"/>
      <c r="P44" s="111"/>
      <c r="Q44" s="82"/>
      <c r="R44" s="82"/>
      <c r="S44" s="82"/>
      <c r="T44" s="82"/>
      <c r="U44" s="82"/>
      <c r="V44" s="82"/>
      <c r="W44" s="103">
        <f t="shared" si="1"/>
        <v>0</v>
      </c>
      <c r="X44" s="76">
        <f t="shared" si="47"/>
        <v>0</v>
      </c>
      <c r="Y44" s="7"/>
      <c r="Z44" s="9">
        <f t="shared" si="2"/>
        <v>0</v>
      </c>
      <c r="AA44" s="12">
        <f t="shared" si="3"/>
        <v>0</v>
      </c>
      <c r="AB44" s="81">
        <f t="shared" si="33"/>
        <v>0</v>
      </c>
      <c r="AC44" s="9">
        <f t="shared" si="4"/>
        <v>0</v>
      </c>
      <c r="AD44" s="9">
        <f t="shared" si="50"/>
        <v>0</v>
      </c>
      <c r="AE44" s="9">
        <f t="shared" si="50"/>
        <v>0</v>
      </c>
      <c r="AF44" s="7"/>
      <c r="AG44" s="9">
        <f t="shared" si="34"/>
        <v>0</v>
      </c>
      <c r="AH44" s="9">
        <f t="shared" si="35"/>
        <v>0</v>
      </c>
      <c r="AI44" s="9">
        <f t="shared" si="51"/>
        <v>0</v>
      </c>
      <c r="AJ44" s="9">
        <f t="shared" si="51"/>
        <v>0</v>
      </c>
      <c r="AK44" s="9">
        <f t="shared" si="51"/>
        <v>0</v>
      </c>
      <c r="AL44" s="7"/>
      <c r="AM44" s="11">
        <f t="shared" si="36"/>
        <v>0</v>
      </c>
      <c r="AN44" s="11">
        <f t="shared" si="7"/>
        <v>0</v>
      </c>
      <c r="AO44" s="11">
        <f t="shared" si="37"/>
        <v>0</v>
      </c>
      <c r="AP44" s="7"/>
      <c r="AR44" s="91" t="str">
        <f t="shared" si="8"/>
        <v>OUI</v>
      </c>
      <c r="AS44" s="91" t="str">
        <f t="shared" si="38"/>
        <v>OUI</v>
      </c>
      <c r="AT44" s="91" t="str">
        <f t="shared" si="39"/>
        <v>OUI</v>
      </c>
      <c r="AU44" s="91" t="str">
        <f t="shared" si="40"/>
        <v>NON</v>
      </c>
      <c r="AV44" s="91" t="str">
        <f t="shared" si="41"/>
        <v>NON</v>
      </c>
      <c r="AW44" s="91" t="str">
        <f t="shared" si="42"/>
        <v>NON</v>
      </c>
      <c r="AX44" s="91" t="str">
        <f t="shared" si="43"/>
        <v>NON</v>
      </c>
      <c r="AY44" s="91" t="str">
        <f t="shared" si="9"/>
        <v>NON</v>
      </c>
      <c r="AZ44" s="91" t="str">
        <f t="shared" si="10"/>
        <v>NON</v>
      </c>
      <c r="BA44" s="92">
        <f t="shared" si="11"/>
        <v>1</v>
      </c>
      <c r="BB44" s="92" t="str">
        <f t="shared" si="12"/>
        <v/>
      </c>
      <c r="BC44" s="92" t="str">
        <f t="shared" si="13"/>
        <v/>
      </c>
      <c r="BD44" s="92" t="str">
        <f t="shared" si="14"/>
        <v/>
      </c>
      <c r="BE44" s="92" t="str">
        <f t="shared" si="15"/>
        <v/>
      </c>
      <c r="BF44" s="93">
        <f t="shared" si="44"/>
        <v>1</v>
      </c>
      <c r="BG44" s="79">
        <f t="shared" si="16"/>
        <v>0</v>
      </c>
      <c r="BH44" s="79">
        <f t="shared" si="17"/>
        <v>0</v>
      </c>
      <c r="BI44" s="79">
        <f t="shared" si="18"/>
        <v>0</v>
      </c>
      <c r="BJ44" s="79">
        <f t="shared" si="49"/>
        <v>0</v>
      </c>
      <c r="BK44" s="79">
        <f t="shared" si="20"/>
        <v>0</v>
      </c>
      <c r="BL44" s="79">
        <f t="shared" si="21"/>
        <v>0</v>
      </c>
      <c r="BM44" s="79">
        <f t="shared" si="22"/>
        <v>0</v>
      </c>
      <c r="BN44" s="79">
        <f t="shared" si="23"/>
        <v>0</v>
      </c>
      <c r="BO44" s="89">
        <f t="shared" si="45"/>
        <v>0</v>
      </c>
      <c r="BP44" s="85">
        <f t="shared" si="24"/>
        <v>0</v>
      </c>
      <c r="BQ44" s="147">
        <f t="shared" si="25"/>
        <v>0</v>
      </c>
      <c r="BR44" s="79">
        <f>SUM($BQ$16:BQ44)</f>
        <v>0</v>
      </c>
      <c r="BS44" s="79">
        <f t="shared" si="26"/>
        <v>0</v>
      </c>
      <c r="BT44" s="79">
        <f t="shared" si="27"/>
        <v>0</v>
      </c>
      <c r="BU44" s="79">
        <f t="shared" si="28"/>
        <v>0</v>
      </c>
      <c r="BV44" s="160">
        <f t="shared" si="29"/>
        <v>0</v>
      </c>
      <c r="BW44" s="79">
        <f t="shared" si="30"/>
        <v>0</v>
      </c>
      <c r="BX44" s="79">
        <f t="shared" si="31"/>
        <v>0</v>
      </c>
    </row>
    <row r="45" spans="1:76" s="4" customFormat="1" ht="15" x14ac:dyDescent="0.2">
      <c r="A45" s="2" t="s">
        <v>74</v>
      </c>
      <c r="B45" s="77">
        <v>7</v>
      </c>
      <c r="C45" s="77">
        <f t="shared" si="32"/>
        <v>5</v>
      </c>
      <c r="D45" s="76">
        <f t="shared" si="0"/>
        <v>41</v>
      </c>
      <c r="E45" s="7"/>
      <c r="F45" s="130"/>
      <c r="G45" s="130"/>
      <c r="H45" s="130"/>
      <c r="I45" s="130"/>
      <c r="J45" s="130"/>
      <c r="K45" s="130"/>
      <c r="L45" s="130"/>
      <c r="M45" s="130"/>
      <c r="N45" s="130"/>
      <c r="O45" s="130"/>
      <c r="P45" s="111"/>
      <c r="Q45" s="82"/>
      <c r="R45" s="82"/>
      <c r="S45" s="82"/>
      <c r="T45" s="82"/>
      <c r="U45" s="83"/>
      <c r="V45" s="83"/>
      <c r="W45" s="103">
        <f t="shared" si="1"/>
        <v>0</v>
      </c>
      <c r="X45" s="76">
        <f t="shared" si="47"/>
        <v>0</v>
      </c>
      <c r="Y45" s="7"/>
      <c r="Z45" s="9">
        <f t="shared" si="2"/>
        <v>0</v>
      </c>
      <c r="AA45" s="12">
        <f t="shared" si="3"/>
        <v>0</v>
      </c>
      <c r="AB45" s="81">
        <f t="shared" si="33"/>
        <v>0</v>
      </c>
      <c r="AC45" s="9">
        <f t="shared" si="4"/>
        <v>0</v>
      </c>
      <c r="AD45" s="9">
        <f t="shared" si="50"/>
        <v>0</v>
      </c>
      <c r="AE45" s="9">
        <f t="shared" si="50"/>
        <v>0</v>
      </c>
      <c r="AF45" s="7"/>
      <c r="AG45" s="9">
        <f t="shared" si="34"/>
        <v>0</v>
      </c>
      <c r="AH45" s="9">
        <f t="shared" si="35"/>
        <v>0</v>
      </c>
      <c r="AI45" s="9">
        <f t="shared" si="51"/>
        <v>0</v>
      </c>
      <c r="AJ45" s="9">
        <f t="shared" si="51"/>
        <v>0</v>
      </c>
      <c r="AK45" s="9">
        <f t="shared" si="51"/>
        <v>0</v>
      </c>
      <c r="AL45" s="7"/>
      <c r="AM45" s="11">
        <f t="shared" si="36"/>
        <v>0</v>
      </c>
      <c r="AN45" s="11">
        <f t="shared" si="7"/>
        <v>0</v>
      </c>
      <c r="AO45" s="11">
        <f t="shared" si="37"/>
        <v>0</v>
      </c>
      <c r="AP45" s="7"/>
      <c r="AR45" s="91" t="str">
        <f t="shared" si="8"/>
        <v>OUI</v>
      </c>
      <c r="AS45" s="91" t="str">
        <f t="shared" si="38"/>
        <v>OUI</v>
      </c>
      <c r="AT45" s="91" t="str">
        <f t="shared" si="39"/>
        <v>OUI</v>
      </c>
      <c r="AU45" s="91" t="str">
        <f t="shared" si="40"/>
        <v>NON</v>
      </c>
      <c r="AV45" s="91" t="str">
        <f t="shared" si="41"/>
        <v>NON</v>
      </c>
      <c r="AW45" s="91" t="str">
        <f t="shared" si="42"/>
        <v>NON</v>
      </c>
      <c r="AX45" s="91" t="str">
        <f t="shared" si="43"/>
        <v>NON</v>
      </c>
      <c r="AY45" s="91" t="str">
        <f t="shared" si="9"/>
        <v>NON</v>
      </c>
      <c r="AZ45" s="91" t="str">
        <f t="shared" si="10"/>
        <v>NON</v>
      </c>
      <c r="BA45" s="92">
        <f t="shared" si="11"/>
        <v>1</v>
      </c>
      <c r="BB45" s="92" t="str">
        <f t="shared" si="12"/>
        <v/>
      </c>
      <c r="BC45" s="92" t="str">
        <f t="shared" si="13"/>
        <v/>
      </c>
      <c r="BD45" s="92" t="str">
        <f t="shared" si="14"/>
        <v/>
      </c>
      <c r="BE45" s="92" t="str">
        <f t="shared" si="15"/>
        <v/>
      </c>
      <c r="BF45" s="93">
        <f t="shared" si="44"/>
        <v>1</v>
      </c>
      <c r="BG45" s="79">
        <f t="shared" si="16"/>
        <v>0</v>
      </c>
      <c r="BH45" s="79">
        <f t="shared" si="17"/>
        <v>0</v>
      </c>
      <c r="BI45" s="79">
        <f t="shared" si="18"/>
        <v>0</v>
      </c>
      <c r="BJ45" s="79">
        <f t="shared" si="49"/>
        <v>0</v>
      </c>
      <c r="BK45" s="79">
        <f t="shared" si="20"/>
        <v>0</v>
      </c>
      <c r="BL45" s="79">
        <f t="shared" si="21"/>
        <v>0</v>
      </c>
      <c r="BM45" s="79">
        <f t="shared" si="22"/>
        <v>0</v>
      </c>
      <c r="BN45" s="79">
        <f t="shared" si="23"/>
        <v>0</v>
      </c>
      <c r="BO45" s="89">
        <f t="shared" si="45"/>
        <v>0</v>
      </c>
      <c r="BP45" s="85">
        <f t="shared" si="24"/>
        <v>0</v>
      </c>
      <c r="BQ45" s="147">
        <f t="shared" si="25"/>
        <v>0</v>
      </c>
      <c r="BR45" s="79">
        <f>SUM($BQ$16:BQ45)</f>
        <v>0</v>
      </c>
      <c r="BS45" s="79">
        <f t="shared" si="26"/>
        <v>0</v>
      </c>
      <c r="BT45" s="79">
        <f t="shared" si="27"/>
        <v>0</v>
      </c>
      <c r="BU45" s="79">
        <f t="shared" si="28"/>
        <v>0</v>
      </c>
      <c r="BV45" s="160">
        <f t="shared" si="29"/>
        <v>0</v>
      </c>
      <c r="BW45" s="79">
        <f t="shared" si="30"/>
        <v>0</v>
      </c>
      <c r="BX45" s="79">
        <f t="shared" si="31"/>
        <v>0</v>
      </c>
    </row>
    <row r="46" spans="1:76" s="4" customFormat="1" ht="15" x14ac:dyDescent="0.2">
      <c r="A46" s="2" t="s">
        <v>75</v>
      </c>
      <c r="B46" s="77">
        <v>7</v>
      </c>
      <c r="C46" s="77">
        <f t="shared" si="32"/>
        <v>5</v>
      </c>
      <c r="D46" s="76">
        <f t="shared" si="0"/>
        <v>41</v>
      </c>
      <c r="E46" s="7"/>
      <c r="F46" s="130"/>
      <c r="G46" s="130"/>
      <c r="H46" s="130"/>
      <c r="I46" s="130"/>
      <c r="J46" s="130"/>
      <c r="K46" s="130"/>
      <c r="L46" s="130"/>
      <c r="M46" s="130"/>
      <c r="N46" s="130"/>
      <c r="O46" s="130"/>
      <c r="P46" s="111"/>
      <c r="Q46" s="82"/>
      <c r="R46" s="82"/>
      <c r="S46" s="82"/>
      <c r="T46" s="82"/>
      <c r="U46" s="82"/>
      <c r="V46" s="82"/>
      <c r="W46" s="103">
        <f t="shared" si="1"/>
        <v>0</v>
      </c>
      <c r="X46" s="76">
        <f t="shared" si="47"/>
        <v>0</v>
      </c>
      <c r="Y46" s="7"/>
      <c r="Z46" s="9">
        <f t="shared" si="2"/>
        <v>0</v>
      </c>
      <c r="AA46" s="12">
        <f t="shared" si="3"/>
        <v>0</v>
      </c>
      <c r="AB46" s="81">
        <f t="shared" si="33"/>
        <v>0</v>
      </c>
      <c r="AC46" s="9">
        <f t="shared" si="4"/>
        <v>0</v>
      </c>
      <c r="AD46" s="9">
        <f t="shared" si="50"/>
        <v>0</v>
      </c>
      <c r="AE46" s="9">
        <f t="shared" si="50"/>
        <v>0</v>
      </c>
      <c r="AF46" s="7"/>
      <c r="AG46" s="9">
        <f t="shared" si="34"/>
        <v>0</v>
      </c>
      <c r="AH46" s="9">
        <f t="shared" si="35"/>
        <v>0</v>
      </c>
      <c r="AI46" s="9">
        <f t="shared" si="51"/>
        <v>0</v>
      </c>
      <c r="AJ46" s="9">
        <f t="shared" si="51"/>
        <v>0</v>
      </c>
      <c r="AK46" s="9">
        <f t="shared" si="51"/>
        <v>0</v>
      </c>
      <c r="AL46" s="7"/>
      <c r="AM46" s="11">
        <f t="shared" si="36"/>
        <v>0</v>
      </c>
      <c r="AN46" s="11">
        <f t="shared" si="7"/>
        <v>0</v>
      </c>
      <c r="AO46" s="11">
        <f t="shared" si="37"/>
        <v>0</v>
      </c>
      <c r="AP46" s="7"/>
      <c r="AR46" s="91" t="str">
        <f t="shared" si="8"/>
        <v>OUI</v>
      </c>
      <c r="AS46" s="91" t="str">
        <f t="shared" si="38"/>
        <v>OUI</v>
      </c>
      <c r="AT46" s="91" t="str">
        <f t="shared" si="39"/>
        <v>OUI</v>
      </c>
      <c r="AU46" s="91" t="str">
        <f t="shared" si="40"/>
        <v>NON</v>
      </c>
      <c r="AV46" s="91" t="str">
        <f t="shared" si="41"/>
        <v>NON</v>
      </c>
      <c r="AW46" s="91" t="str">
        <f t="shared" si="42"/>
        <v>NON</v>
      </c>
      <c r="AX46" s="91" t="str">
        <f t="shared" si="43"/>
        <v>NON</v>
      </c>
      <c r="AY46" s="91" t="str">
        <f t="shared" si="9"/>
        <v>NON</v>
      </c>
      <c r="AZ46" s="91" t="str">
        <f t="shared" si="10"/>
        <v>NON</v>
      </c>
      <c r="BA46" s="92">
        <f t="shared" si="11"/>
        <v>1</v>
      </c>
      <c r="BB46" s="92" t="str">
        <f t="shared" si="12"/>
        <v/>
      </c>
      <c r="BC46" s="92" t="str">
        <f t="shared" si="13"/>
        <v/>
      </c>
      <c r="BD46" s="92" t="str">
        <f t="shared" si="14"/>
        <v/>
      </c>
      <c r="BE46" s="92" t="str">
        <f t="shared" si="15"/>
        <v/>
      </c>
      <c r="BF46" s="93">
        <f t="shared" si="44"/>
        <v>1</v>
      </c>
      <c r="BG46" s="79">
        <f t="shared" si="16"/>
        <v>0</v>
      </c>
      <c r="BH46" s="79">
        <f t="shared" si="17"/>
        <v>0</v>
      </c>
      <c r="BI46" s="79">
        <f t="shared" si="18"/>
        <v>0</v>
      </c>
      <c r="BJ46" s="79">
        <f t="shared" si="49"/>
        <v>0</v>
      </c>
      <c r="BK46" s="79">
        <f t="shared" si="20"/>
        <v>0</v>
      </c>
      <c r="BL46" s="79">
        <f t="shared" si="21"/>
        <v>0</v>
      </c>
      <c r="BM46" s="79">
        <f t="shared" si="22"/>
        <v>0</v>
      </c>
      <c r="BN46" s="79">
        <f t="shared" si="23"/>
        <v>0</v>
      </c>
      <c r="BO46" s="89">
        <f t="shared" si="45"/>
        <v>0</v>
      </c>
      <c r="BP46" s="85">
        <f t="shared" si="24"/>
        <v>0</v>
      </c>
      <c r="BQ46" s="147">
        <f t="shared" si="25"/>
        <v>0</v>
      </c>
      <c r="BR46" s="79">
        <f>SUM($BQ$16:BQ46)</f>
        <v>0</v>
      </c>
      <c r="BS46" s="79">
        <f t="shared" si="26"/>
        <v>0</v>
      </c>
      <c r="BT46" s="79">
        <f t="shared" si="27"/>
        <v>0</v>
      </c>
      <c r="BU46" s="79">
        <f t="shared" si="28"/>
        <v>0</v>
      </c>
      <c r="BV46" s="160">
        <f t="shared" si="29"/>
        <v>0</v>
      </c>
      <c r="BW46" s="79">
        <f t="shared" si="30"/>
        <v>0</v>
      </c>
      <c r="BX46" s="79">
        <f t="shared" si="31"/>
        <v>0</v>
      </c>
    </row>
    <row r="47" spans="1:76" s="4" customFormat="1" ht="15" x14ac:dyDescent="0.2">
      <c r="A47" s="2" t="s">
        <v>76</v>
      </c>
      <c r="B47" s="77">
        <v>7</v>
      </c>
      <c r="C47" s="77">
        <f t="shared" si="32"/>
        <v>5</v>
      </c>
      <c r="D47" s="76">
        <f t="shared" si="0"/>
        <v>41</v>
      </c>
      <c r="E47" s="7"/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11"/>
      <c r="Q47" s="82"/>
      <c r="R47" s="82"/>
      <c r="S47" s="82"/>
      <c r="T47" s="82"/>
      <c r="U47" s="83"/>
      <c r="V47" s="83"/>
      <c r="W47" s="103">
        <f t="shared" si="1"/>
        <v>0</v>
      </c>
      <c r="X47" s="76">
        <f t="shared" si="47"/>
        <v>0</v>
      </c>
      <c r="Y47" s="7"/>
      <c r="Z47" s="9">
        <f t="shared" si="2"/>
        <v>0</v>
      </c>
      <c r="AA47" s="12">
        <f t="shared" si="3"/>
        <v>0</v>
      </c>
      <c r="AB47" s="81">
        <f t="shared" si="33"/>
        <v>0</v>
      </c>
      <c r="AC47" s="9">
        <f t="shared" si="4"/>
        <v>0</v>
      </c>
      <c r="AD47" s="9">
        <f t="shared" si="50"/>
        <v>0</v>
      </c>
      <c r="AE47" s="9">
        <f t="shared" si="50"/>
        <v>0</v>
      </c>
      <c r="AF47" s="7"/>
      <c r="AG47" s="9">
        <f t="shared" si="34"/>
        <v>0</v>
      </c>
      <c r="AH47" s="9">
        <f t="shared" si="35"/>
        <v>0</v>
      </c>
      <c r="AI47" s="9">
        <f t="shared" si="51"/>
        <v>0</v>
      </c>
      <c r="AJ47" s="9">
        <f t="shared" si="51"/>
        <v>0</v>
      </c>
      <c r="AK47" s="9">
        <f t="shared" si="51"/>
        <v>0</v>
      </c>
      <c r="AL47" s="7"/>
      <c r="AM47" s="11">
        <f t="shared" si="36"/>
        <v>0</v>
      </c>
      <c r="AN47" s="11">
        <f t="shared" si="7"/>
        <v>0</v>
      </c>
      <c r="AO47" s="11">
        <f t="shared" si="37"/>
        <v>0</v>
      </c>
      <c r="AP47" s="7"/>
      <c r="AR47" s="91" t="str">
        <f t="shared" si="8"/>
        <v>OUI</v>
      </c>
      <c r="AS47" s="91" t="str">
        <f t="shared" si="38"/>
        <v>OUI</v>
      </c>
      <c r="AT47" s="91" t="str">
        <f t="shared" si="39"/>
        <v>OUI</v>
      </c>
      <c r="AU47" s="91" t="str">
        <f t="shared" si="40"/>
        <v>NON</v>
      </c>
      <c r="AV47" s="91" t="str">
        <f t="shared" si="41"/>
        <v>NON</v>
      </c>
      <c r="AW47" s="91" t="str">
        <f t="shared" si="42"/>
        <v>NON</v>
      </c>
      <c r="AX47" s="91" t="str">
        <f t="shared" si="43"/>
        <v>NON</v>
      </c>
      <c r="AY47" s="91" t="str">
        <f t="shared" si="9"/>
        <v>NON</v>
      </c>
      <c r="AZ47" s="91" t="str">
        <f t="shared" si="10"/>
        <v>NON</v>
      </c>
      <c r="BA47" s="92">
        <f t="shared" si="11"/>
        <v>1</v>
      </c>
      <c r="BB47" s="92" t="str">
        <f t="shared" si="12"/>
        <v/>
      </c>
      <c r="BC47" s="92" t="str">
        <f t="shared" si="13"/>
        <v/>
      </c>
      <c r="BD47" s="92" t="str">
        <f t="shared" si="14"/>
        <v/>
      </c>
      <c r="BE47" s="92" t="str">
        <f t="shared" si="15"/>
        <v/>
      </c>
      <c r="BF47" s="93">
        <f t="shared" si="44"/>
        <v>1</v>
      </c>
      <c r="BG47" s="79">
        <f t="shared" si="16"/>
        <v>0</v>
      </c>
      <c r="BH47" s="79">
        <f t="shared" si="17"/>
        <v>0</v>
      </c>
      <c r="BI47" s="79">
        <f t="shared" si="18"/>
        <v>0</v>
      </c>
      <c r="BJ47" s="79">
        <f t="shared" si="49"/>
        <v>0</v>
      </c>
      <c r="BK47" s="79">
        <f t="shared" si="20"/>
        <v>0</v>
      </c>
      <c r="BL47" s="79">
        <f t="shared" si="21"/>
        <v>0</v>
      </c>
      <c r="BM47" s="79">
        <f t="shared" si="22"/>
        <v>0</v>
      </c>
      <c r="BN47" s="79">
        <f t="shared" si="23"/>
        <v>0</v>
      </c>
      <c r="BO47" s="89">
        <f t="shared" si="45"/>
        <v>0</v>
      </c>
      <c r="BP47" s="85">
        <f t="shared" si="24"/>
        <v>0</v>
      </c>
      <c r="BQ47" s="147">
        <f t="shared" si="25"/>
        <v>0</v>
      </c>
      <c r="BR47" s="79">
        <f>SUM($BQ$16:BQ47)</f>
        <v>0</v>
      </c>
      <c r="BS47" s="79">
        <f t="shared" si="26"/>
        <v>0</v>
      </c>
      <c r="BT47" s="79">
        <f t="shared" si="27"/>
        <v>0</v>
      </c>
      <c r="BU47" s="79">
        <f t="shared" si="28"/>
        <v>0</v>
      </c>
      <c r="BV47" s="160">
        <f t="shared" si="29"/>
        <v>0</v>
      </c>
      <c r="BW47" s="79">
        <f t="shared" si="30"/>
        <v>0</v>
      </c>
      <c r="BX47" s="79">
        <f t="shared" si="31"/>
        <v>0</v>
      </c>
    </row>
    <row r="48" spans="1:76" s="4" customFormat="1" ht="15" x14ac:dyDescent="0.2">
      <c r="A48" s="2" t="s">
        <v>77</v>
      </c>
      <c r="B48" s="77">
        <v>7</v>
      </c>
      <c r="C48" s="77">
        <f t="shared" si="32"/>
        <v>5</v>
      </c>
      <c r="D48" s="76">
        <f t="shared" si="0"/>
        <v>41</v>
      </c>
      <c r="E48" s="7"/>
      <c r="F48" s="130"/>
      <c r="G48" s="130"/>
      <c r="H48" s="130"/>
      <c r="I48" s="130"/>
      <c r="J48" s="130"/>
      <c r="K48" s="130"/>
      <c r="L48" s="130"/>
      <c r="M48" s="130"/>
      <c r="N48" s="130"/>
      <c r="O48" s="130"/>
      <c r="P48" s="111"/>
      <c r="Q48" s="82"/>
      <c r="R48" s="82"/>
      <c r="S48" s="82"/>
      <c r="T48" s="82"/>
      <c r="U48" s="82"/>
      <c r="V48" s="82"/>
      <c r="W48" s="103">
        <f t="shared" si="1"/>
        <v>0</v>
      </c>
      <c r="X48" s="76">
        <f t="shared" si="47"/>
        <v>0</v>
      </c>
      <c r="Y48" s="7"/>
      <c r="Z48" s="9">
        <f t="shared" ref="Z48:Z68" si="52">IF(W48=0,0,BP48)</f>
        <v>0</v>
      </c>
      <c r="AA48" s="12">
        <f t="shared" ref="AA48:AA68" si="53">IF(W48=0,0,BU48)</f>
        <v>0</v>
      </c>
      <c r="AB48" s="81">
        <f t="shared" si="33"/>
        <v>0</v>
      </c>
      <c r="AC48" s="9">
        <f t="shared" ref="AC48:AC68" si="54">IF(W48=0,0,BT48+BV48)</f>
        <v>0</v>
      </c>
      <c r="AD48" s="9">
        <f t="shared" si="50"/>
        <v>0</v>
      </c>
      <c r="AE48" s="9">
        <f t="shared" si="50"/>
        <v>0</v>
      </c>
      <c r="AF48" s="7"/>
      <c r="AG48" s="9">
        <f t="shared" si="34"/>
        <v>0</v>
      </c>
      <c r="AH48" s="9">
        <f t="shared" si="35"/>
        <v>0</v>
      </c>
      <c r="AI48" s="9">
        <f t="shared" si="51"/>
        <v>0</v>
      </c>
      <c r="AJ48" s="9">
        <f t="shared" si="51"/>
        <v>0</v>
      </c>
      <c r="AK48" s="9">
        <f t="shared" si="51"/>
        <v>0</v>
      </c>
      <c r="AL48" s="7"/>
      <c r="AM48" s="11">
        <f t="shared" si="36"/>
        <v>0</v>
      </c>
      <c r="AN48" s="11">
        <f t="shared" si="7"/>
        <v>0</v>
      </c>
      <c r="AO48" s="11">
        <f t="shared" si="37"/>
        <v>0</v>
      </c>
      <c r="AP48" s="7"/>
      <c r="AR48" s="91" t="str">
        <f t="shared" si="8"/>
        <v>OUI</v>
      </c>
      <c r="AS48" s="91" t="str">
        <f t="shared" si="38"/>
        <v>OUI</v>
      </c>
      <c r="AT48" s="91" t="str">
        <f t="shared" si="39"/>
        <v>OUI</v>
      </c>
      <c r="AU48" s="91" t="str">
        <f t="shared" si="40"/>
        <v>NON</v>
      </c>
      <c r="AV48" s="91" t="str">
        <f t="shared" si="41"/>
        <v>NON</v>
      </c>
      <c r="AW48" s="91" t="str">
        <f t="shared" si="42"/>
        <v>NON</v>
      </c>
      <c r="AX48" s="91" t="str">
        <f t="shared" si="43"/>
        <v>NON</v>
      </c>
      <c r="AY48" s="91" t="str">
        <f t="shared" si="9"/>
        <v>NON</v>
      </c>
      <c r="AZ48" s="91" t="str">
        <f t="shared" si="10"/>
        <v>NON</v>
      </c>
      <c r="BA48" s="92">
        <f t="shared" si="11"/>
        <v>1</v>
      </c>
      <c r="BB48" s="92" t="str">
        <f t="shared" si="12"/>
        <v/>
      </c>
      <c r="BC48" s="92" t="str">
        <f t="shared" si="13"/>
        <v/>
      </c>
      <c r="BD48" s="92" t="str">
        <f t="shared" si="14"/>
        <v/>
      </c>
      <c r="BE48" s="92" t="str">
        <f t="shared" si="15"/>
        <v/>
      </c>
      <c r="BF48" s="93">
        <f t="shared" si="44"/>
        <v>1</v>
      </c>
      <c r="BG48" s="79">
        <f t="shared" ref="BG48:BG68" si="55">F48</f>
        <v>0</v>
      </c>
      <c r="BH48" s="79">
        <f t="shared" ref="BH48:BH68" si="56">G48</f>
        <v>0</v>
      </c>
      <c r="BI48" s="79">
        <f t="shared" ref="BI48:BI68" si="57">H48</f>
        <v>0</v>
      </c>
      <c r="BJ48" s="79">
        <f t="shared" si="49"/>
        <v>0</v>
      </c>
      <c r="BK48" s="79">
        <f t="shared" ref="BK48:BK68" si="58">L48</f>
        <v>0</v>
      </c>
      <c r="BL48" s="79">
        <f t="shared" ref="BL48:BL68" si="59">M48</f>
        <v>0</v>
      </c>
      <c r="BM48" s="79">
        <f t="shared" ref="BM48:BM68" si="60">N48</f>
        <v>0</v>
      </c>
      <c r="BN48" s="79">
        <f t="shared" si="23"/>
        <v>0</v>
      </c>
      <c r="BO48" s="89">
        <f t="shared" ref="BO48:BO68" si="61">SUM(BJ48:BN48)</f>
        <v>0</v>
      </c>
      <c r="BP48" s="85">
        <f t="shared" ref="BP48:BP68" si="62">IF(H48&gt;0,W48-G48-U48-V48-H48-BV48,IF(BQ48&gt;0,W48-BG48-BH48-BO48-BI48-U48-V48-BQ48-BV48,W48-BG48-BH48-BO48-BI48-U48-V48-BV48))</f>
        <v>0</v>
      </c>
      <c r="BQ48" s="147">
        <f t="shared" ref="BQ48:BQ68" si="63">IF(SUM(Q48:V48)=0,IF(H48&gt;0,W48-BV48-D48-BI48-BW48-BX48,0),W48-BV48-D48-BI48-BW48-BX48)</f>
        <v>0</v>
      </c>
      <c r="BR48" s="79">
        <f>SUM($BQ$16:BQ48)</f>
        <v>0</v>
      </c>
      <c r="BS48" s="79">
        <f t="shared" si="26"/>
        <v>0</v>
      </c>
      <c r="BT48" s="79">
        <f t="shared" si="27"/>
        <v>0</v>
      </c>
      <c r="BU48" s="79">
        <f t="shared" si="28"/>
        <v>0</v>
      </c>
      <c r="BV48" s="160">
        <f t="shared" ref="BV48:BV68" si="64">IF(W48&gt;D48+4+BW48+BX48,W48-(D48+4),0)</f>
        <v>0</v>
      </c>
      <c r="BW48" s="79">
        <f t="shared" si="30"/>
        <v>0</v>
      </c>
      <c r="BX48" s="79">
        <f t="shared" si="31"/>
        <v>0</v>
      </c>
    </row>
    <row r="49" spans="1:76" s="4" customFormat="1" ht="15" x14ac:dyDescent="0.2">
      <c r="A49" s="2" t="s">
        <v>78</v>
      </c>
      <c r="B49" s="77">
        <v>7</v>
      </c>
      <c r="C49" s="77">
        <f t="shared" si="32"/>
        <v>5</v>
      </c>
      <c r="D49" s="76">
        <f t="shared" si="0"/>
        <v>41</v>
      </c>
      <c r="E49" s="7"/>
      <c r="F49" s="130"/>
      <c r="G49" s="130"/>
      <c r="H49" s="130"/>
      <c r="I49" s="130"/>
      <c r="J49" s="130"/>
      <c r="K49" s="130"/>
      <c r="L49" s="130"/>
      <c r="M49" s="130"/>
      <c r="N49" s="130"/>
      <c r="O49" s="130"/>
      <c r="P49" s="111"/>
      <c r="Q49" s="82"/>
      <c r="R49" s="82"/>
      <c r="S49" s="82"/>
      <c r="T49" s="82"/>
      <c r="U49" s="83"/>
      <c r="V49" s="83"/>
      <c r="W49" s="103">
        <f t="shared" si="1"/>
        <v>0</v>
      </c>
      <c r="X49" s="76">
        <f t="shared" si="47"/>
        <v>0</v>
      </c>
      <c r="Y49" s="7"/>
      <c r="Z49" s="9">
        <f t="shared" si="52"/>
        <v>0</v>
      </c>
      <c r="AA49" s="12">
        <f t="shared" si="53"/>
        <v>0</v>
      </c>
      <c r="AB49" s="81">
        <f t="shared" si="33"/>
        <v>0</v>
      </c>
      <c r="AC49" s="9">
        <f t="shared" si="54"/>
        <v>0</v>
      </c>
      <c r="AD49" s="9">
        <f t="shared" si="50"/>
        <v>0</v>
      </c>
      <c r="AE49" s="9">
        <f t="shared" si="50"/>
        <v>0</v>
      </c>
      <c r="AF49" s="7"/>
      <c r="AG49" s="9">
        <f t="shared" si="34"/>
        <v>0</v>
      </c>
      <c r="AH49" s="9">
        <f t="shared" si="35"/>
        <v>0</v>
      </c>
      <c r="AI49" s="9">
        <f t="shared" si="51"/>
        <v>0</v>
      </c>
      <c r="AJ49" s="9">
        <f t="shared" si="51"/>
        <v>0</v>
      </c>
      <c r="AK49" s="9">
        <f t="shared" si="51"/>
        <v>0</v>
      </c>
      <c r="AL49" s="7"/>
      <c r="AM49" s="11">
        <f t="shared" si="36"/>
        <v>0</v>
      </c>
      <c r="AN49" s="11">
        <f t="shared" si="7"/>
        <v>0</v>
      </c>
      <c r="AO49" s="11">
        <f t="shared" si="37"/>
        <v>0</v>
      </c>
      <c r="AP49" s="7"/>
      <c r="AR49" s="91" t="str">
        <f t="shared" si="8"/>
        <v>OUI</v>
      </c>
      <c r="AS49" s="91" t="str">
        <f t="shared" si="38"/>
        <v>OUI</v>
      </c>
      <c r="AT49" s="91" t="str">
        <f t="shared" si="39"/>
        <v>OUI</v>
      </c>
      <c r="AU49" s="91" t="str">
        <f t="shared" si="40"/>
        <v>NON</v>
      </c>
      <c r="AV49" s="91" t="str">
        <f t="shared" si="41"/>
        <v>NON</v>
      </c>
      <c r="AW49" s="91" t="str">
        <f t="shared" si="42"/>
        <v>NON</v>
      </c>
      <c r="AX49" s="91" t="str">
        <f t="shared" si="43"/>
        <v>NON</v>
      </c>
      <c r="AY49" s="91" t="str">
        <f t="shared" si="9"/>
        <v>NON</v>
      </c>
      <c r="AZ49" s="91" t="str">
        <f t="shared" si="10"/>
        <v>NON</v>
      </c>
      <c r="BA49" s="92">
        <f t="shared" si="11"/>
        <v>1</v>
      </c>
      <c r="BB49" s="92" t="str">
        <f t="shared" si="12"/>
        <v/>
      </c>
      <c r="BC49" s="92" t="str">
        <f t="shared" si="13"/>
        <v/>
      </c>
      <c r="BD49" s="92" t="str">
        <f t="shared" si="14"/>
        <v/>
      </c>
      <c r="BE49" s="92" t="str">
        <f t="shared" si="15"/>
        <v/>
      </c>
      <c r="BF49" s="93">
        <f t="shared" si="44"/>
        <v>1</v>
      </c>
      <c r="BG49" s="79">
        <f t="shared" si="55"/>
        <v>0</v>
      </c>
      <c r="BH49" s="79">
        <f t="shared" si="56"/>
        <v>0</v>
      </c>
      <c r="BI49" s="79">
        <f t="shared" si="57"/>
        <v>0</v>
      </c>
      <c r="BJ49" s="79">
        <f t="shared" si="49"/>
        <v>0</v>
      </c>
      <c r="BK49" s="79">
        <f t="shared" si="58"/>
        <v>0</v>
      </c>
      <c r="BL49" s="79">
        <f t="shared" si="59"/>
        <v>0</v>
      </c>
      <c r="BM49" s="79">
        <f t="shared" si="60"/>
        <v>0</v>
      </c>
      <c r="BN49" s="79">
        <f t="shared" si="23"/>
        <v>0</v>
      </c>
      <c r="BO49" s="89">
        <f t="shared" si="61"/>
        <v>0</v>
      </c>
      <c r="BP49" s="85">
        <f t="shared" si="62"/>
        <v>0</v>
      </c>
      <c r="BQ49" s="147">
        <f t="shared" si="63"/>
        <v>0</v>
      </c>
      <c r="BR49" s="79">
        <f>SUM($BQ$16:BQ49)</f>
        <v>0</v>
      </c>
      <c r="BS49" s="79">
        <f t="shared" si="26"/>
        <v>0</v>
      </c>
      <c r="BT49" s="79">
        <f t="shared" si="27"/>
        <v>0</v>
      </c>
      <c r="BU49" s="79">
        <f t="shared" si="28"/>
        <v>0</v>
      </c>
      <c r="BV49" s="160">
        <f t="shared" si="64"/>
        <v>0</v>
      </c>
      <c r="BW49" s="79">
        <f t="shared" si="30"/>
        <v>0</v>
      </c>
      <c r="BX49" s="79">
        <f t="shared" si="31"/>
        <v>0</v>
      </c>
    </row>
    <row r="50" spans="1:76" s="4" customFormat="1" ht="15" x14ac:dyDescent="0.2">
      <c r="A50" s="2" t="s">
        <v>79</v>
      </c>
      <c r="B50" s="77">
        <v>7</v>
      </c>
      <c r="C50" s="77">
        <f t="shared" si="32"/>
        <v>5</v>
      </c>
      <c r="D50" s="76">
        <f t="shared" si="0"/>
        <v>41</v>
      </c>
      <c r="E50" s="7"/>
      <c r="F50" s="130"/>
      <c r="G50" s="130"/>
      <c r="H50" s="130"/>
      <c r="I50" s="130"/>
      <c r="J50" s="130"/>
      <c r="K50" s="130"/>
      <c r="L50" s="130"/>
      <c r="M50" s="130"/>
      <c r="N50" s="130"/>
      <c r="O50" s="130"/>
      <c r="P50" s="111"/>
      <c r="Q50" s="82"/>
      <c r="R50" s="82"/>
      <c r="S50" s="82"/>
      <c r="T50" s="82"/>
      <c r="U50" s="82"/>
      <c r="V50" s="82"/>
      <c r="W50" s="103">
        <f t="shared" si="1"/>
        <v>0</v>
      </c>
      <c r="X50" s="76">
        <f t="shared" si="47"/>
        <v>0</v>
      </c>
      <c r="Y50" s="7"/>
      <c r="Z50" s="9">
        <f t="shared" si="52"/>
        <v>0</v>
      </c>
      <c r="AA50" s="12">
        <f t="shared" si="53"/>
        <v>0</v>
      </c>
      <c r="AB50" s="81">
        <f t="shared" si="33"/>
        <v>0</v>
      </c>
      <c r="AC50" s="9">
        <f t="shared" si="54"/>
        <v>0</v>
      </c>
      <c r="AD50" s="9">
        <f t="shared" si="50"/>
        <v>0</v>
      </c>
      <c r="AE50" s="9">
        <f t="shared" si="50"/>
        <v>0</v>
      </c>
      <c r="AF50" s="7"/>
      <c r="AG50" s="9">
        <f t="shared" si="34"/>
        <v>0</v>
      </c>
      <c r="AH50" s="9">
        <f t="shared" si="35"/>
        <v>0</v>
      </c>
      <c r="AI50" s="9">
        <f t="shared" si="51"/>
        <v>0</v>
      </c>
      <c r="AJ50" s="9">
        <f t="shared" si="51"/>
        <v>0</v>
      </c>
      <c r="AK50" s="9">
        <f t="shared" si="51"/>
        <v>0</v>
      </c>
      <c r="AL50" s="7"/>
      <c r="AM50" s="11">
        <f t="shared" si="36"/>
        <v>0</v>
      </c>
      <c r="AN50" s="11">
        <f t="shared" si="7"/>
        <v>0</v>
      </c>
      <c r="AO50" s="11">
        <f t="shared" si="37"/>
        <v>0</v>
      </c>
      <c r="AP50" s="7"/>
      <c r="AR50" s="91" t="str">
        <f t="shared" si="8"/>
        <v>OUI</v>
      </c>
      <c r="AS50" s="91" t="str">
        <f t="shared" si="38"/>
        <v>OUI</v>
      </c>
      <c r="AT50" s="91" t="str">
        <f t="shared" si="39"/>
        <v>OUI</v>
      </c>
      <c r="AU50" s="91" t="str">
        <f t="shared" si="40"/>
        <v>NON</v>
      </c>
      <c r="AV50" s="91" t="str">
        <f t="shared" si="41"/>
        <v>NON</v>
      </c>
      <c r="AW50" s="91" t="str">
        <f t="shared" si="42"/>
        <v>NON</v>
      </c>
      <c r="AX50" s="91" t="str">
        <f t="shared" si="43"/>
        <v>NON</v>
      </c>
      <c r="AY50" s="91" t="str">
        <f t="shared" si="9"/>
        <v>NON</v>
      </c>
      <c r="AZ50" s="91" t="str">
        <f t="shared" si="10"/>
        <v>NON</v>
      </c>
      <c r="BA50" s="92">
        <f t="shared" si="11"/>
        <v>1</v>
      </c>
      <c r="BB50" s="92" t="str">
        <f t="shared" si="12"/>
        <v/>
      </c>
      <c r="BC50" s="92" t="str">
        <f t="shared" si="13"/>
        <v/>
      </c>
      <c r="BD50" s="92" t="str">
        <f t="shared" si="14"/>
        <v/>
      </c>
      <c r="BE50" s="92" t="str">
        <f t="shared" si="15"/>
        <v/>
      </c>
      <c r="BF50" s="93">
        <f t="shared" si="44"/>
        <v>1</v>
      </c>
      <c r="BG50" s="79">
        <f t="shared" si="55"/>
        <v>0</v>
      </c>
      <c r="BH50" s="79">
        <f t="shared" si="56"/>
        <v>0</v>
      </c>
      <c r="BI50" s="79">
        <f t="shared" si="57"/>
        <v>0</v>
      </c>
      <c r="BJ50" s="79">
        <f t="shared" si="49"/>
        <v>0</v>
      </c>
      <c r="BK50" s="79">
        <f t="shared" si="58"/>
        <v>0</v>
      </c>
      <c r="BL50" s="79">
        <f t="shared" si="59"/>
        <v>0</v>
      </c>
      <c r="BM50" s="79">
        <f t="shared" si="60"/>
        <v>0</v>
      </c>
      <c r="BN50" s="79">
        <f t="shared" si="23"/>
        <v>0</v>
      </c>
      <c r="BO50" s="89">
        <f t="shared" si="61"/>
        <v>0</v>
      </c>
      <c r="BP50" s="85">
        <f t="shared" si="62"/>
        <v>0</v>
      </c>
      <c r="BQ50" s="147">
        <f t="shared" si="63"/>
        <v>0</v>
      </c>
      <c r="BR50" s="79">
        <f>SUM($BQ$16:BQ50)</f>
        <v>0</v>
      </c>
      <c r="BS50" s="79">
        <f t="shared" si="26"/>
        <v>0</v>
      </c>
      <c r="BT50" s="79">
        <f t="shared" si="27"/>
        <v>0</v>
      </c>
      <c r="BU50" s="79">
        <f t="shared" si="28"/>
        <v>0</v>
      </c>
      <c r="BV50" s="160">
        <f t="shared" si="64"/>
        <v>0</v>
      </c>
      <c r="BW50" s="79">
        <f t="shared" si="30"/>
        <v>0</v>
      </c>
      <c r="BX50" s="79">
        <f t="shared" si="31"/>
        <v>0</v>
      </c>
    </row>
    <row r="51" spans="1:76" s="4" customFormat="1" ht="15" x14ac:dyDescent="0.2">
      <c r="A51" s="2" t="s">
        <v>80</v>
      </c>
      <c r="B51" s="77">
        <v>7</v>
      </c>
      <c r="C51" s="77">
        <f t="shared" si="32"/>
        <v>5</v>
      </c>
      <c r="D51" s="76">
        <f t="shared" si="0"/>
        <v>41</v>
      </c>
      <c r="E51" s="7"/>
      <c r="F51" s="130"/>
      <c r="G51" s="130"/>
      <c r="H51" s="130"/>
      <c r="I51" s="130"/>
      <c r="J51" s="130"/>
      <c r="K51" s="130"/>
      <c r="L51" s="130"/>
      <c r="M51" s="130"/>
      <c r="N51" s="130"/>
      <c r="O51" s="130"/>
      <c r="P51" s="111"/>
      <c r="Q51" s="82"/>
      <c r="R51" s="82"/>
      <c r="S51" s="82"/>
      <c r="T51" s="82"/>
      <c r="U51" s="82"/>
      <c r="V51" s="82"/>
      <c r="W51" s="103">
        <f t="shared" si="1"/>
        <v>0</v>
      </c>
      <c r="X51" s="76">
        <f t="shared" si="47"/>
        <v>0</v>
      </c>
      <c r="Y51" s="7"/>
      <c r="Z51" s="9">
        <f t="shared" si="52"/>
        <v>0</v>
      </c>
      <c r="AA51" s="12">
        <f t="shared" si="53"/>
        <v>0</v>
      </c>
      <c r="AB51" s="81">
        <f t="shared" si="33"/>
        <v>0</v>
      </c>
      <c r="AC51" s="9">
        <f t="shared" si="54"/>
        <v>0</v>
      </c>
      <c r="AD51" s="9">
        <f t="shared" si="50"/>
        <v>0</v>
      </c>
      <c r="AE51" s="9">
        <f t="shared" si="50"/>
        <v>0</v>
      </c>
      <c r="AF51" s="7"/>
      <c r="AG51" s="9">
        <f t="shared" si="34"/>
        <v>0</v>
      </c>
      <c r="AH51" s="9">
        <f t="shared" si="35"/>
        <v>0</v>
      </c>
      <c r="AI51" s="9">
        <f t="shared" si="51"/>
        <v>0</v>
      </c>
      <c r="AJ51" s="9">
        <f t="shared" si="51"/>
        <v>0</v>
      </c>
      <c r="AK51" s="9">
        <f t="shared" si="51"/>
        <v>0</v>
      </c>
      <c r="AL51" s="7"/>
      <c r="AM51" s="11">
        <f t="shared" si="36"/>
        <v>0</v>
      </c>
      <c r="AN51" s="11">
        <f t="shared" si="7"/>
        <v>0</v>
      </c>
      <c r="AO51" s="11">
        <f t="shared" si="37"/>
        <v>0</v>
      </c>
      <c r="AP51" s="7"/>
      <c r="AR51" s="91" t="str">
        <f t="shared" si="8"/>
        <v>OUI</v>
      </c>
      <c r="AS51" s="91" t="str">
        <f t="shared" si="38"/>
        <v>OUI</v>
      </c>
      <c r="AT51" s="91" t="str">
        <f t="shared" si="39"/>
        <v>OUI</v>
      </c>
      <c r="AU51" s="91" t="str">
        <f t="shared" si="40"/>
        <v>NON</v>
      </c>
      <c r="AV51" s="91" t="str">
        <f t="shared" si="41"/>
        <v>NON</v>
      </c>
      <c r="AW51" s="91" t="str">
        <f t="shared" si="42"/>
        <v>NON</v>
      </c>
      <c r="AX51" s="91" t="str">
        <f t="shared" si="43"/>
        <v>NON</v>
      </c>
      <c r="AY51" s="91" t="str">
        <f t="shared" si="9"/>
        <v>NON</v>
      </c>
      <c r="AZ51" s="91" t="str">
        <f t="shared" si="10"/>
        <v>NON</v>
      </c>
      <c r="BA51" s="92">
        <f t="shared" si="11"/>
        <v>1</v>
      </c>
      <c r="BB51" s="92" t="str">
        <f t="shared" si="12"/>
        <v/>
      </c>
      <c r="BC51" s="92" t="str">
        <f t="shared" si="13"/>
        <v/>
      </c>
      <c r="BD51" s="92" t="str">
        <f t="shared" si="14"/>
        <v/>
      </c>
      <c r="BE51" s="92" t="str">
        <f t="shared" si="15"/>
        <v/>
      </c>
      <c r="BF51" s="93">
        <f t="shared" si="44"/>
        <v>1</v>
      </c>
      <c r="BG51" s="79">
        <f t="shared" si="55"/>
        <v>0</v>
      </c>
      <c r="BH51" s="79">
        <f t="shared" si="56"/>
        <v>0</v>
      </c>
      <c r="BI51" s="79">
        <f t="shared" si="57"/>
        <v>0</v>
      </c>
      <c r="BJ51" s="79">
        <f t="shared" si="49"/>
        <v>0</v>
      </c>
      <c r="BK51" s="79">
        <f t="shared" si="58"/>
        <v>0</v>
      </c>
      <c r="BL51" s="79">
        <f t="shared" si="59"/>
        <v>0</v>
      </c>
      <c r="BM51" s="79">
        <f t="shared" si="60"/>
        <v>0</v>
      </c>
      <c r="BN51" s="79">
        <f t="shared" si="23"/>
        <v>0</v>
      </c>
      <c r="BO51" s="89">
        <f t="shared" si="61"/>
        <v>0</v>
      </c>
      <c r="BP51" s="85">
        <f t="shared" si="62"/>
        <v>0</v>
      </c>
      <c r="BQ51" s="147">
        <f t="shared" si="63"/>
        <v>0</v>
      </c>
      <c r="BR51" s="79">
        <f>SUM($BQ$16:BQ51)</f>
        <v>0</v>
      </c>
      <c r="BS51" s="79">
        <f t="shared" si="26"/>
        <v>0</v>
      </c>
      <c r="BT51" s="79">
        <f t="shared" si="27"/>
        <v>0</v>
      </c>
      <c r="BU51" s="79">
        <f t="shared" si="28"/>
        <v>0</v>
      </c>
      <c r="BV51" s="160">
        <f t="shared" si="64"/>
        <v>0</v>
      </c>
      <c r="BW51" s="79">
        <f t="shared" si="30"/>
        <v>0</v>
      </c>
      <c r="BX51" s="79">
        <f t="shared" si="31"/>
        <v>0</v>
      </c>
    </row>
    <row r="52" spans="1:76" s="4" customFormat="1" ht="15" x14ac:dyDescent="0.2">
      <c r="A52" s="2" t="s">
        <v>81</v>
      </c>
      <c r="B52" s="77">
        <v>7</v>
      </c>
      <c r="C52" s="77">
        <f t="shared" si="32"/>
        <v>5</v>
      </c>
      <c r="D52" s="76">
        <f t="shared" si="0"/>
        <v>41</v>
      </c>
      <c r="E52" s="7"/>
      <c r="F52" s="130"/>
      <c r="G52" s="130"/>
      <c r="H52" s="130"/>
      <c r="I52" s="130"/>
      <c r="J52" s="130"/>
      <c r="K52" s="130"/>
      <c r="L52" s="130"/>
      <c r="M52" s="130"/>
      <c r="N52" s="130"/>
      <c r="O52" s="130"/>
      <c r="P52" s="111"/>
      <c r="Q52" s="82"/>
      <c r="R52" s="82"/>
      <c r="S52" s="82"/>
      <c r="T52" s="82"/>
      <c r="U52" s="82"/>
      <c r="V52" s="82"/>
      <c r="W52" s="103">
        <f t="shared" si="1"/>
        <v>0</v>
      </c>
      <c r="X52" s="76">
        <f t="shared" si="47"/>
        <v>0</v>
      </c>
      <c r="Y52" s="7"/>
      <c r="Z52" s="9">
        <f t="shared" si="52"/>
        <v>0</v>
      </c>
      <c r="AA52" s="12">
        <f t="shared" si="53"/>
        <v>0</v>
      </c>
      <c r="AB52" s="81">
        <f t="shared" si="33"/>
        <v>0</v>
      </c>
      <c r="AC52" s="9">
        <f t="shared" si="54"/>
        <v>0</v>
      </c>
      <c r="AD52" s="9">
        <f t="shared" si="50"/>
        <v>0</v>
      </c>
      <c r="AE52" s="9">
        <f t="shared" si="50"/>
        <v>0</v>
      </c>
      <c r="AF52" s="7"/>
      <c r="AG52" s="9">
        <f t="shared" si="34"/>
        <v>0</v>
      </c>
      <c r="AH52" s="9">
        <f t="shared" si="35"/>
        <v>0</v>
      </c>
      <c r="AI52" s="9">
        <f t="shared" si="51"/>
        <v>0</v>
      </c>
      <c r="AJ52" s="9">
        <f t="shared" si="51"/>
        <v>0</v>
      </c>
      <c r="AK52" s="9">
        <f t="shared" si="51"/>
        <v>0</v>
      </c>
      <c r="AL52" s="7"/>
      <c r="AM52" s="11">
        <f t="shared" si="36"/>
        <v>0</v>
      </c>
      <c r="AN52" s="11">
        <f t="shared" si="7"/>
        <v>0</v>
      </c>
      <c r="AO52" s="11">
        <f t="shared" si="37"/>
        <v>0</v>
      </c>
      <c r="AP52" s="7"/>
      <c r="AR52" s="91" t="str">
        <f t="shared" si="8"/>
        <v>OUI</v>
      </c>
      <c r="AS52" s="91" t="str">
        <f t="shared" si="38"/>
        <v>OUI</v>
      </c>
      <c r="AT52" s="91" t="str">
        <f t="shared" si="39"/>
        <v>OUI</v>
      </c>
      <c r="AU52" s="91" t="str">
        <f t="shared" si="40"/>
        <v>NON</v>
      </c>
      <c r="AV52" s="91" t="str">
        <f t="shared" si="41"/>
        <v>NON</v>
      </c>
      <c r="AW52" s="91" t="str">
        <f t="shared" si="42"/>
        <v>NON</v>
      </c>
      <c r="AX52" s="91" t="str">
        <f t="shared" si="43"/>
        <v>NON</v>
      </c>
      <c r="AY52" s="91" t="str">
        <f t="shared" si="9"/>
        <v>NON</v>
      </c>
      <c r="AZ52" s="91" t="str">
        <f t="shared" si="10"/>
        <v>NON</v>
      </c>
      <c r="BA52" s="92">
        <f t="shared" si="11"/>
        <v>1</v>
      </c>
      <c r="BB52" s="92" t="str">
        <f t="shared" si="12"/>
        <v/>
      </c>
      <c r="BC52" s="92" t="str">
        <f t="shared" si="13"/>
        <v/>
      </c>
      <c r="BD52" s="92" t="str">
        <f t="shared" si="14"/>
        <v/>
      </c>
      <c r="BE52" s="92" t="str">
        <f t="shared" si="15"/>
        <v/>
      </c>
      <c r="BF52" s="93">
        <f t="shared" si="44"/>
        <v>1</v>
      </c>
      <c r="BG52" s="79">
        <f t="shared" si="55"/>
        <v>0</v>
      </c>
      <c r="BH52" s="79">
        <f t="shared" si="56"/>
        <v>0</v>
      </c>
      <c r="BI52" s="79">
        <f t="shared" si="57"/>
        <v>0</v>
      </c>
      <c r="BJ52" s="79">
        <f t="shared" si="49"/>
        <v>0</v>
      </c>
      <c r="BK52" s="79">
        <f t="shared" si="58"/>
        <v>0</v>
      </c>
      <c r="BL52" s="79">
        <f t="shared" si="59"/>
        <v>0</v>
      </c>
      <c r="BM52" s="79">
        <f t="shared" si="60"/>
        <v>0</v>
      </c>
      <c r="BN52" s="79">
        <f t="shared" si="23"/>
        <v>0</v>
      </c>
      <c r="BO52" s="89">
        <f t="shared" si="61"/>
        <v>0</v>
      </c>
      <c r="BP52" s="85">
        <f t="shared" si="62"/>
        <v>0</v>
      </c>
      <c r="BQ52" s="147">
        <f t="shared" si="63"/>
        <v>0</v>
      </c>
      <c r="BR52" s="79">
        <f>SUM($BQ$16:BQ52)</f>
        <v>0</v>
      </c>
      <c r="BS52" s="79">
        <f t="shared" si="26"/>
        <v>0</v>
      </c>
      <c r="BT52" s="79">
        <f t="shared" si="27"/>
        <v>0</v>
      </c>
      <c r="BU52" s="79">
        <f t="shared" si="28"/>
        <v>0</v>
      </c>
      <c r="BV52" s="160">
        <f t="shared" si="64"/>
        <v>0</v>
      </c>
      <c r="BW52" s="79">
        <f t="shared" si="30"/>
        <v>0</v>
      </c>
      <c r="BX52" s="79">
        <f t="shared" si="31"/>
        <v>0</v>
      </c>
    </row>
    <row r="53" spans="1:76" s="4" customFormat="1" ht="15" x14ac:dyDescent="0.2">
      <c r="A53" s="2" t="s">
        <v>82</v>
      </c>
      <c r="B53" s="77">
        <v>7</v>
      </c>
      <c r="C53" s="77">
        <f t="shared" si="32"/>
        <v>5</v>
      </c>
      <c r="D53" s="76">
        <f t="shared" si="0"/>
        <v>41</v>
      </c>
      <c r="E53" s="7"/>
      <c r="F53" s="130"/>
      <c r="G53" s="130"/>
      <c r="H53" s="130"/>
      <c r="I53" s="130"/>
      <c r="J53" s="130"/>
      <c r="K53" s="130"/>
      <c r="L53" s="130"/>
      <c r="M53" s="130"/>
      <c r="N53" s="130"/>
      <c r="O53" s="130"/>
      <c r="P53" s="111"/>
      <c r="Q53" s="82"/>
      <c r="R53" s="82"/>
      <c r="S53" s="82"/>
      <c r="T53" s="82"/>
      <c r="U53" s="82"/>
      <c r="V53" s="82"/>
      <c r="W53" s="103">
        <f t="shared" si="1"/>
        <v>0</v>
      </c>
      <c r="X53" s="76">
        <f t="shared" si="47"/>
        <v>0</v>
      </c>
      <c r="Y53" s="7"/>
      <c r="Z53" s="9">
        <f t="shared" si="52"/>
        <v>0</v>
      </c>
      <c r="AA53" s="12">
        <f t="shared" si="53"/>
        <v>0</v>
      </c>
      <c r="AB53" s="81">
        <f t="shared" si="33"/>
        <v>0</v>
      </c>
      <c r="AC53" s="9">
        <f t="shared" si="54"/>
        <v>0</v>
      </c>
      <c r="AD53" s="9">
        <f t="shared" si="50"/>
        <v>0</v>
      </c>
      <c r="AE53" s="9">
        <f t="shared" si="50"/>
        <v>0</v>
      </c>
      <c r="AF53" s="7"/>
      <c r="AG53" s="9">
        <f t="shared" si="34"/>
        <v>0</v>
      </c>
      <c r="AH53" s="9">
        <f t="shared" si="35"/>
        <v>0</v>
      </c>
      <c r="AI53" s="9">
        <f t="shared" si="51"/>
        <v>0</v>
      </c>
      <c r="AJ53" s="9">
        <f t="shared" si="51"/>
        <v>0</v>
      </c>
      <c r="AK53" s="9">
        <f t="shared" si="51"/>
        <v>0</v>
      </c>
      <c r="AL53" s="7"/>
      <c r="AM53" s="11">
        <f t="shared" si="36"/>
        <v>0</v>
      </c>
      <c r="AN53" s="11">
        <f t="shared" si="7"/>
        <v>0</v>
      </c>
      <c r="AO53" s="11">
        <f t="shared" si="37"/>
        <v>0</v>
      </c>
      <c r="AP53" s="7"/>
      <c r="AR53" s="91" t="str">
        <f t="shared" si="8"/>
        <v>OUI</v>
      </c>
      <c r="AS53" s="91" t="str">
        <f t="shared" si="38"/>
        <v>OUI</v>
      </c>
      <c r="AT53" s="91" t="str">
        <f t="shared" si="39"/>
        <v>OUI</v>
      </c>
      <c r="AU53" s="91" t="str">
        <f t="shared" si="40"/>
        <v>NON</v>
      </c>
      <c r="AV53" s="91" t="str">
        <f t="shared" si="41"/>
        <v>NON</v>
      </c>
      <c r="AW53" s="91" t="str">
        <f t="shared" si="42"/>
        <v>NON</v>
      </c>
      <c r="AX53" s="91" t="str">
        <f t="shared" si="43"/>
        <v>NON</v>
      </c>
      <c r="AY53" s="91" t="str">
        <f t="shared" si="9"/>
        <v>NON</v>
      </c>
      <c r="AZ53" s="91" t="str">
        <f t="shared" si="10"/>
        <v>NON</v>
      </c>
      <c r="BA53" s="92">
        <f t="shared" si="11"/>
        <v>1</v>
      </c>
      <c r="BB53" s="92" t="str">
        <f t="shared" si="12"/>
        <v/>
      </c>
      <c r="BC53" s="92" t="str">
        <f t="shared" si="13"/>
        <v/>
      </c>
      <c r="BD53" s="92" t="str">
        <f t="shared" si="14"/>
        <v/>
      </c>
      <c r="BE53" s="92" t="str">
        <f t="shared" si="15"/>
        <v/>
      </c>
      <c r="BF53" s="93">
        <f t="shared" si="44"/>
        <v>1</v>
      </c>
      <c r="BG53" s="79">
        <f t="shared" si="55"/>
        <v>0</v>
      </c>
      <c r="BH53" s="79">
        <f t="shared" si="56"/>
        <v>0</v>
      </c>
      <c r="BI53" s="79">
        <f t="shared" si="57"/>
        <v>0</v>
      </c>
      <c r="BJ53" s="79">
        <f t="shared" si="49"/>
        <v>0</v>
      </c>
      <c r="BK53" s="79">
        <f t="shared" si="58"/>
        <v>0</v>
      </c>
      <c r="BL53" s="79">
        <f t="shared" si="59"/>
        <v>0</v>
      </c>
      <c r="BM53" s="79">
        <f t="shared" si="60"/>
        <v>0</v>
      </c>
      <c r="BN53" s="79">
        <f t="shared" si="23"/>
        <v>0</v>
      </c>
      <c r="BO53" s="89">
        <f t="shared" si="61"/>
        <v>0</v>
      </c>
      <c r="BP53" s="85">
        <f t="shared" si="62"/>
        <v>0</v>
      </c>
      <c r="BQ53" s="147">
        <f t="shared" si="63"/>
        <v>0</v>
      </c>
      <c r="BR53" s="79">
        <f>SUM($BQ$16:BQ53)</f>
        <v>0</v>
      </c>
      <c r="BS53" s="79">
        <f t="shared" si="26"/>
        <v>0</v>
      </c>
      <c r="BT53" s="79">
        <f t="shared" si="27"/>
        <v>0</v>
      </c>
      <c r="BU53" s="79">
        <f t="shared" si="28"/>
        <v>0</v>
      </c>
      <c r="BV53" s="160">
        <f t="shared" si="64"/>
        <v>0</v>
      </c>
      <c r="BW53" s="79">
        <f t="shared" si="30"/>
        <v>0</v>
      </c>
      <c r="BX53" s="79">
        <f t="shared" si="31"/>
        <v>0</v>
      </c>
    </row>
    <row r="54" spans="1:76" s="4" customFormat="1" ht="15" x14ac:dyDescent="0.2">
      <c r="A54" s="2" t="s">
        <v>83</v>
      </c>
      <c r="B54" s="77">
        <v>7</v>
      </c>
      <c r="C54" s="77">
        <f t="shared" si="32"/>
        <v>5</v>
      </c>
      <c r="D54" s="76">
        <f t="shared" si="0"/>
        <v>41</v>
      </c>
      <c r="E54" s="7"/>
      <c r="F54" s="130"/>
      <c r="G54" s="130"/>
      <c r="H54" s="130"/>
      <c r="I54" s="130"/>
      <c r="J54" s="130"/>
      <c r="K54" s="130"/>
      <c r="L54" s="130"/>
      <c r="M54" s="130"/>
      <c r="N54" s="130"/>
      <c r="O54" s="130"/>
      <c r="P54" s="111"/>
      <c r="Q54" s="82"/>
      <c r="R54" s="82"/>
      <c r="S54" s="82"/>
      <c r="T54" s="82"/>
      <c r="U54" s="82"/>
      <c r="V54" s="82"/>
      <c r="W54" s="103">
        <f t="shared" si="1"/>
        <v>0</v>
      </c>
      <c r="X54" s="76">
        <f t="shared" si="47"/>
        <v>0</v>
      </c>
      <c r="Y54" s="7"/>
      <c r="Z54" s="9">
        <f t="shared" si="52"/>
        <v>0</v>
      </c>
      <c r="AA54" s="12">
        <f t="shared" si="53"/>
        <v>0</v>
      </c>
      <c r="AB54" s="81">
        <f t="shared" si="33"/>
        <v>0</v>
      </c>
      <c r="AC54" s="9">
        <f t="shared" si="54"/>
        <v>0</v>
      </c>
      <c r="AD54" s="9">
        <f t="shared" si="50"/>
        <v>0</v>
      </c>
      <c r="AE54" s="9">
        <f t="shared" si="50"/>
        <v>0</v>
      </c>
      <c r="AF54" s="7"/>
      <c r="AG54" s="9">
        <f t="shared" si="34"/>
        <v>0</v>
      </c>
      <c r="AH54" s="9">
        <f t="shared" si="35"/>
        <v>0</v>
      </c>
      <c r="AI54" s="9">
        <f t="shared" si="51"/>
        <v>0</v>
      </c>
      <c r="AJ54" s="9">
        <f t="shared" si="51"/>
        <v>0</v>
      </c>
      <c r="AK54" s="9">
        <f t="shared" si="51"/>
        <v>0</v>
      </c>
      <c r="AL54" s="7"/>
      <c r="AM54" s="11">
        <f t="shared" si="36"/>
        <v>0</v>
      </c>
      <c r="AN54" s="11">
        <f t="shared" si="7"/>
        <v>0</v>
      </c>
      <c r="AO54" s="11">
        <f t="shared" si="37"/>
        <v>0</v>
      </c>
      <c r="AP54" s="7"/>
      <c r="AR54" s="91" t="str">
        <f t="shared" si="8"/>
        <v>OUI</v>
      </c>
      <c r="AS54" s="91" t="str">
        <f t="shared" si="38"/>
        <v>OUI</v>
      </c>
      <c r="AT54" s="91" t="str">
        <f t="shared" si="39"/>
        <v>OUI</v>
      </c>
      <c r="AU54" s="91" t="str">
        <f t="shared" si="40"/>
        <v>NON</v>
      </c>
      <c r="AV54" s="91" t="str">
        <f t="shared" si="41"/>
        <v>NON</v>
      </c>
      <c r="AW54" s="91" t="str">
        <f t="shared" si="42"/>
        <v>NON</v>
      </c>
      <c r="AX54" s="91" t="str">
        <f t="shared" si="43"/>
        <v>NON</v>
      </c>
      <c r="AY54" s="91" t="str">
        <f t="shared" si="9"/>
        <v>NON</v>
      </c>
      <c r="AZ54" s="91" t="str">
        <f t="shared" si="10"/>
        <v>NON</v>
      </c>
      <c r="BA54" s="92">
        <f t="shared" si="11"/>
        <v>1</v>
      </c>
      <c r="BB54" s="92" t="str">
        <f t="shared" si="12"/>
        <v/>
      </c>
      <c r="BC54" s="92" t="str">
        <f t="shared" si="13"/>
        <v/>
      </c>
      <c r="BD54" s="92" t="str">
        <f t="shared" si="14"/>
        <v/>
      </c>
      <c r="BE54" s="92" t="str">
        <f t="shared" si="15"/>
        <v/>
      </c>
      <c r="BF54" s="93">
        <f t="shared" si="44"/>
        <v>1</v>
      </c>
      <c r="BG54" s="79">
        <f t="shared" si="55"/>
        <v>0</v>
      </c>
      <c r="BH54" s="79">
        <f t="shared" si="56"/>
        <v>0</v>
      </c>
      <c r="BI54" s="79">
        <f t="shared" si="57"/>
        <v>0</v>
      </c>
      <c r="BJ54" s="79">
        <f t="shared" si="49"/>
        <v>0</v>
      </c>
      <c r="BK54" s="79">
        <f t="shared" si="58"/>
        <v>0</v>
      </c>
      <c r="BL54" s="79">
        <f t="shared" si="59"/>
        <v>0</v>
      </c>
      <c r="BM54" s="79">
        <f t="shared" si="60"/>
        <v>0</v>
      </c>
      <c r="BN54" s="79">
        <f t="shared" si="23"/>
        <v>0</v>
      </c>
      <c r="BO54" s="89">
        <f t="shared" si="61"/>
        <v>0</v>
      </c>
      <c r="BP54" s="85">
        <f t="shared" si="62"/>
        <v>0</v>
      </c>
      <c r="BQ54" s="147">
        <f t="shared" si="63"/>
        <v>0</v>
      </c>
      <c r="BR54" s="79">
        <f>SUM($BQ$16:BQ54)</f>
        <v>0</v>
      </c>
      <c r="BS54" s="79">
        <f t="shared" si="26"/>
        <v>0</v>
      </c>
      <c r="BT54" s="79">
        <f t="shared" si="27"/>
        <v>0</v>
      </c>
      <c r="BU54" s="79">
        <f t="shared" si="28"/>
        <v>0</v>
      </c>
      <c r="BV54" s="160">
        <f t="shared" si="64"/>
        <v>0</v>
      </c>
      <c r="BW54" s="79">
        <f t="shared" si="30"/>
        <v>0</v>
      </c>
      <c r="BX54" s="79">
        <f t="shared" si="31"/>
        <v>0</v>
      </c>
    </row>
    <row r="55" spans="1:76" s="4" customFormat="1" ht="15" x14ac:dyDescent="0.2">
      <c r="A55" s="2" t="s">
        <v>84</v>
      </c>
      <c r="B55" s="77">
        <v>7</v>
      </c>
      <c r="C55" s="77">
        <f t="shared" si="32"/>
        <v>5</v>
      </c>
      <c r="D55" s="76">
        <f t="shared" si="0"/>
        <v>41</v>
      </c>
      <c r="E55" s="7"/>
      <c r="F55" s="130"/>
      <c r="G55" s="130"/>
      <c r="H55" s="130"/>
      <c r="I55" s="130"/>
      <c r="J55" s="130"/>
      <c r="K55" s="130"/>
      <c r="L55" s="130"/>
      <c r="M55" s="130"/>
      <c r="N55" s="130"/>
      <c r="O55" s="130"/>
      <c r="P55" s="111"/>
      <c r="Q55" s="82"/>
      <c r="R55" s="82"/>
      <c r="S55" s="82"/>
      <c r="T55" s="82"/>
      <c r="U55" s="82"/>
      <c r="V55" s="82"/>
      <c r="W55" s="103">
        <f t="shared" si="1"/>
        <v>0</v>
      </c>
      <c r="X55" s="76">
        <f t="shared" si="47"/>
        <v>0</v>
      </c>
      <c r="Y55" s="7"/>
      <c r="Z55" s="9">
        <f t="shared" si="52"/>
        <v>0</v>
      </c>
      <c r="AA55" s="12">
        <f t="shared" si="53"/>
        <v>0</v>
      </c>
      <c r="AB55" s="81">
        <f t="shared" si="33"/>
        <v>0</v>
      </c>
      <c r="AC55" s="9">
        <f t="shared" si="54"/>
        <v>0</v>
      </c>
      <c r="AD55" s="9">
        <f>IF(U55="",0,U55)</f>
        <v>0</v>
      </c>
      <c r="AE55" s="9">
        <f>IF(V55="",0,V55)</f>
        <v>0</v>
      </c>
      <c r="AF55" s="7"/>
      <c r="AG55" s="9">
        <f t="shared" si="34"/>
        <v>0</v>
      </c>
      <c r="AH55" s="9">
        <f t="shared" si="35"/>
        <v>0</v>
      </c>
      <c r="AI55" s="9">
        <f t="shared" si="51"/>
        <v>0</v>
      </c>
      <c r="AJ55" s="9">
        <f t="shared" si="51"/>
        <v>0</v>
      </c>
      <c r="AK55" s="9">
        <f t="shared" si="51"/>
        <v>0</v>
      </c>
      <c r="AL55" s="7"/>
      <c r="AM55" s="11">
        <f t="shared" si="36"/>
        <v>0</v>
      </c>
      <c r="AN55" s="11">
        <f t="shared" si="7"/>
        <v>0</v>
      </c>
      <c r="AO55" s="11">
        <f t="shared" si="37"/>
        <v>0</v>
      </c>
      <c r="AP55" s="7"/>
      <c r="AR55" s="91" t="str">
        <f t="shared" si="8"/>
        <v>OUI</v>
      </c>
      <c r="AS55" s="91" t="str">
        <f t="shared" si="38"/>
        <v>OUI</v>
      </c>
      <c r="AT55" s="91" t="str">
        <f t="shared" si="39"/>
        <v>OUI</v>
      </c>
      <c r="AU55" s="91" t="str">
        <f t="shared" si="40"/>
        <v>NON</v>
      </c>
      <c r="AV55" s="91" t="str">
        <f t="shared" si="41"/>
        <v>NON</v>
      </c>
      <c r="AW55" s="91" t="str">
        <f t="shared" si="42"/>
        <v>NON</v>
      </c>
      <c r="AX55" s="91" t="str">
        <f t="shared" si="43"/>
        <v>NON</v>
      </c>
      <c r="AY55" s="91" t="str">
        <f t="shared" si="9"/>
        <v>NON</v>
      </c>
      <c r="AZ55" s="91" t="str">
        <f t="shared" si="10"/>
        <v>NON</v>
      </c>
      <c r="BA55" s="92">
        <f t="shared" si="11"/>
        <v>1</v>
      </c>
      <c r="BB55" s="92" t="str">
        <f t="shared" si="12"/>
        <v/>
      </c>
      <c r="BC55" s="92" t="str">
        <f t="shared" si="13"/>
        <v/>
      </c>
      <c r="BD55" s="92" t="str">
        <f t="shared" si="14"/>
        <v/>
      </c>
      <c r="BE55" s="92" t="str">
        <f t="shared" si="15"/>
        <v/>
      </c>
      <c r="BF55" s="93">
        <f t="shared" si="44"/>
        <v>1</v>
      </c>
      <c r="BG55" s="79">
        <f t="shared" si="55"/>
        <v>0</v>
      </c>
      <c r="BH55" s="79">
        <f t="shared" si="56"/>
        <v>0</v>
      </c>
      <c r="BI55" s="79">
        <f t="shared" si="57"/>
        <v>0</v>
      </c>
      <c r="BJ55" s="79">
        <f t="shared" si="49"/>
        <v>0</v>
      </c>
      <c r="BK55" s="79">
        <f t="shared" si="58"/>
        <v>0</v>
      </c>
      <c r="BL55" s="79">
        <f t="shared" si="59"/>
        <v>0</v>
      </c>
      <c r="BM55" s="79">
        <f t="shared" si="60"/>
        <v>0</v>
      </c>
      <c r="BN55" s="79">
        <f t="shared" si="23"/>
        <v>0</v>
      </c>
      <c r="BO55" s="89">
        <f t="shared" si="61"/>
        <v>0</v>
      </c>
      <c r="BP55" s="85">
        <f t="shared" si="62"/>
        <v>0</v>
      </c>
      <c r="BQ55" s="147">
        <f t="shared" si="63"/>
        <v>0</v>
      </c>
      <c r="BR55" s="79">
        <f>SUM($BQ$16:BQ55)</f>
        <v>0</v>
      </c>
      <c r="BS55" s="79">
        <f t="shared" si="26"/>
        <v>0</v>
      </c>
      <c r="BT55" s="79">
        <f t="shared" si="27"/>
        <v>0</v>
      </c>
      <c r="BU55" s="79">
        <f t="shared" si="28"/>
        <v>0</v>
      </c>
      <c r="BV55" s="160">
        <f t="shared" si="64"/>
        <v>0</v>
      </c>
      <c r="BW55" s="79">
        <f t="shared" si="30"/>
        <v>0</v>
      </c>
      <c r="BX55" s="79">
        <f t="shared" si="31"/>
        <v>0</v>
      </c>
    </row>
    <row r="56" spans="1:76" s="4" customFormat="1" ht="15" x14ac:dyDescent="0.2">
      <c r="A56" s="2" t="s">
        <v>85</v>
      </c>
      <c r="B56" s="77">
        <v>7</v>
      </c>
      <c r="C56" s="77">
        <f t="shared" si="32"/>
        <v>5</v>
      </c>
      <c r="D56" s="76">
        <f t="shared" si="0"/>
        <v>41</v>
      </c>
      <c r="E56" s="7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11"/>
      <c r="Q56" s="82"/>
      <c r="R56" s="82"/>
      <c r="S56" s="82"/>
      <c r="T56" s="82"/>
      <c r="U56" s="82"/>
      <c r="V56" s="82"/>
      <c r="W56" s="103">
        <f t="shared" si="1"/>
        <v>0</v>
      </c>
      <c r="X56" s="76">
        <f t="shared" si="47"/>
        <v>0</v>
      </c>
      <c r="Y56" s="7"/>
      <c r="Z56" s="9">
        <f t="shared" si="52"/>
        <v>0</v>
      </c>
      <c r="AA56" s="12">
        <f t="shared" si="53"/>
        <v>0</v>
      </c>
      <c r="AB56" s="81">
        <f t="shared" si="33"/>
        <v>0</v>
      </c>
      <c r="AC56" s="9">
        <f t="shared" si="54"/>
        <v>0</v>
      </c>
      <c r="AD56" s="9">
        <f t="shared" si="50"/>
        <v>0</v>
      </c>
      <c r="AE56" s="9">
        <f t="shared" si="50"/>
        <v>0</v>
      </c>
      <c r="AF56" s="7"/>
      <c r="AG56" s="9">
        <f t="shared" si="34"/>
        <v>0</v>
      </c>
      <c r="AH56" s="9">
        <f t="shared" si="35"/>
        <v>0</v>
      </c>
      <c r="AI56" s="9">
        <f t="shared" si="51"/>
        <v>0</v>
      </c>
      <c r="AJ56" s="9">
        <f t="shared" si="51"/>
        <v>0</v>
      </c>
      <c r="AK56" s="9">
        <f t="shared" si="51"/>
        <v>0</v>
      </c>
      <c r="AL56" s="7"/>
      <c r="AM56" s="11">
        <f t="shared" si="36"/>
        <v>0</v>
      </c>
      <c r="AN56" s="11">
        <f t="shared" si="7"/>
        <v>0</v>
      </c>
      <c r="AO56" s="11">
        <f t="shared" si="37"/>
        <v>0</v>
      </c>
      <c r="AP56" s="7"/>
      <c r="AR56" s="91" t="str">
        <f t="shared" si="8"/>
        <v>OUI</v>
      </c>
      <c r="AS56" s="91" t="str">
        <f t="shared" si="38"/>
        <v>OUI</v>
      </c>
      <c r="AT56" s="91" t="str">
        <f t="shared" si="39"/>
        <v>OUI</v>
      </c>
      <c r="AU56" s="91" t="str">
        <f t="shared" si="40"/>
        <v>NON</v>
      </c>
      <c r="AV56" s="91" t="str">
        <f t="shared" si="41"/>
        <v>NON</v>
      </c>
      <c r="AW56" s="91" t="str">
        <f t="shared" si="42"/>
        <v>NON</v>
      </c>
      <c r="AX56" s="91" t="str">
        <f t="shared" si="43"/>
        <v>NON</v>
      </c>
      <c r="AY56" s="91" t="str">
        <f t="shared" si="9"/>
        <v>NON</v>
      </c>
      <c r="AZ56" s="91" t="str">
        <f t="shared" si="10"/>
        <v>NON</v>
      </c>
      <c r="BA56" s="92">
        <f t="shared" si="11"/>
        <v>1</v>
      </c>
      <c r="BB56" s="92" t="str">
        <f t="shared" si="12"/>
        <v/>
      </c>
      <c r="BC56" s="92" t="str">
        <f t="shared" si="13"/>
        <v/>
      </c>
      <c r="BD56" s="92" t="str">
        <f t="shared" si="14"/>
        <v/>
      </c>
      <c r="BE56" s="92" t="str">
        <f t="shared" si="15"/>
        <v/>
      </c>
      <c r="BF56" s="93">
        <f t="shared" si="44"/>
        <v>1</v>
      </c>
      <c r="BG56" s="79">
        <f t="shared" si="55"/>
        <v>0</v>
      </c>
      <c r="BH56" s="79">
        <f t="shared" si="56"/>
        <v>0</v>
      </c>
      <c r="BI56" s="79">
        <f t="shared" si="57"/>
        <v>0</v>
      </c>
      <c r="BJ56" s="79">
        <f t="shared" si="49"/>
        <v>0</v>
      </c>
      <c r="BK56" s="79">
        <f t="shared" si="58"/>
        <v>0</v>
      </c>
      <c r="BL56" s="79">
        <f t="shared" si="59"/>
        <v>0</v>
      </c>
      <c r="BM56" s="79">
        <f t="shared" si="60"/>
        <v>0</v>
      </c>
      <c r="BN56" s="79">
        <f t="shared" si="23"/>
        <v>0</v>
      </c>
      <c r="BO56" s="89">
        <f t="shared" si="61"/>
        <v>0</v>
      </c>
      <c r="BP56" s="85">
        <f t="shared" si="62"/>
        <v>0</v>
      </c>
      <c r="BQ56" s="147">
        <f t="shared" si="63"/>
        <v>0</v>
      </c>
      <c r="BR56" s="79">
        <f>SUM($BQ$16:BQ56)</f>
        <v>0</v>
      </c>
      <c r="BS56" s="79">
        <f t="shared" si="26"/>
        <v>0</v>
      </c>
      <c r="BT56" s="79">
        <f t="shared" si="27"/>
        <v>0</v>
      </c>
      <c r="BU56" s="79">
        <f t="shared" si="28"/>
        <v>0</v>
      </c>
      <c r="BV56" s="160">
        <f t="shared" si="64"/>
        <v>0</v>
      </c>
      <c r="BW56" s="79">
        <f t="shared" si="30"/>
        <v>0</v>
      </c>
      <c r="BX56" s="79">
        <f t="shared" si="31"/>
        <v>0</v>
      </c>
    </row>
    <row r="57" spans="1:76" s="4" customFormat="1" ht="15" x14ac:dyDescent="0.2">
      <c r="A57" s="2" t="s">
        <v>86</v>
      </c>
      <c r="B57" s="77">
        <v>7</v>
      </c>
      <c r="C57" s="77">
        <f t="shared" si="32"/>
        <v>5</v>
      </c>
      <c r="D57" s="76">
        <f t="shared" si="0"/>
        <v>41</v>
      </c>
      <c r="E57" s="7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11"/>
      <c r="Q57" s="82"/>
      <c r="R57" s="82"/>
      <c r="S57" s="82"/>
      <c r="T57" s="82"/>
      <c r="U57" s="82"/>
      <c r="V57" s="82"/>
      <c r="W57" s="103">
        <f t="shared" si="1"/>
        <v>0</v>
      </c>
      <c r="X57" s="76">
        <f t="shared" si="47"/>
        <v>0</v>
      </c>
      <c r="Y57" s="7"/>
      <c r="Z57" s="9">
        <f t="shared" si="52"/>
        <v>0</v>
      </c>
      <c r="AA57" s="12">
        <f t="shared" si="53"/>
        <v>0</v>
      </c>
      <c r="AB57" s="81">
        <f t="shared" si="33"/>
        <v>0</v>
      </c>
      <c r="AC57" s="9">
        <f t="shared" si="54"/>
        <v>0</v>
      </c>
      <c r="AD57" s="9">
        <f t="shared" si="50"/>
        <v>0</v>
      </c>
      <c r="AE57" s="9">
        <f t="shared" si="50"/>
        <v>0</v>
      </c>
      <c r="AF57" s="7"/>
      <c r="AG57" s="9">
        <f t="shared" si="34"/>
        <v>0</v>
      </c>
      <c r="AH57" s="9">
        <f t="shared" si="35"/>
        <v>0</v>
      </c>
      <c r="AI57" s="9">
        <f t="shared" si="51"/>
        <v>0</v>
      </c>
      <c r="AJ57" s="9">
        <f t="shared" si="51"/>
        <v>0</v>
      </c>
      <c r="AK57" s="9">
        <f t="shared" si="51"/>
        <v>0</v>
      </c>
      <c r="AL57" s="7"/>
      <c r="AM57" s="11">
        <f t="shared" si="36"/>
        <v>0</v>
      </c>
      <c r="AN57" s="11">
        <f t="shared" si="7"/>
        <v>0</v>
      </c>
      <c r="AO57" s="11">
        <f t="shared" si="37"/>
        <v>0</v>
      </c>
      <c r="AP57" s="7"/>
      <c r="AR57" s="91" t="str">
        <f t="shared" si="8"/>
        <v>OUI</v>
      </c>
      <c r="AS57" s="91" t="str">
        <f t="shared" si="38"/>
        <v>OUI</v>
      </c>
      <c r="AT57" s="91" t="str">
        <f t="shared" si="39"/>
        <v>OUI</v>
      </c>
      <c r="AU57" s="91" t="str">
        <f t="shared" si="40"/>
        <v>NON</v>
      </c>
      <c r="AV57" s="91" t="str">
        <f t="shared" si="41"/>
        <v>NON</v>
      </c>
      <c r="AW57" s="91" t="str">
        <f t="shared" si="42"/>
        <v>NON</v>
      </c>
      <c r="AX57" s="91" t="str">
        <f t="shared" si="43"/>
        <v>NON</v>
      </c>
      <c r="AY57" s="91" t="str">
        <f t="shared" si="9"/>
        <v>NON</v>
      </c>
      <c r="AZ57" s="91" t="str">
        <f t="shared" si="10"/>
        <v>NON</v>
      </c>
      <c r="BA57" s="92">
        <f t="shared" si="11"/>
        <v>1</v>
      </c>
      <c r="BB57" s="92" t="str">
        <f t="shared" si="12"/>
        <v/>
      </c>
      <c r="BC57" s="92" t="str">
        <f t="shared" si="13"/>
        <v/>
      </c>
      <c r="BD57" s="92" t="str">
        <f t="shared" si="14"/>
        <v/>
      </c>
      <c r="BE57" s="92" t="str">
        <f t="shared" si="15"/>
        <v/>
      </c>
      <c r="BF57" s="93">
        <f t="shared" si="44"/>
        <v>1</v>
      </c>
      <c r="BG57" s="79">
        <f t="shared" si="55"/>
        <v>0</v>
      </c>
      <c r="BH57" s="79">
        <f t="shared" si="56"/>
        <v>0</v>
      </c>
      <c r="BI57" s="79">
        <f t="shared" si="57"/>
        <v>0</v>
      </c>
      <c r="BJ57" s="79">
        <f t="shared" si="49"/>
        <v>0</v>
      </c>
      <c r="BK57" s="79">
        <f t="shared" si="58"/>
        <v>0</v>
      </c>
      <c r="BL57" s="79">
        <f t="shared" si="59"/>
        <v>0</v>
      </c>
      <c r="BM57" s="79">
        <f t="shared" si="60"/>
        <v>0</v>
      </c>
      <c r="BN57" s="79">
        <f t="shared" si="23"/>
        <v>0</v>
      </c>
      <c r="BO57" s="89">
        <f t="shared" si="61"/>
        <v>0</v>
      </c>
      <c r="BP57" s="85">
        <f t="shared" si="62"/>
        <v>0</v>
      </c>
      <c r="BQ57" s="147">
        <f t="shared" si="63"/>
        <v>0</v>
      </c>
      <c r="BR57" s="79">
        <f>SUM($BQ$16:BQ57)</f>
        <v>0</v>
      </c>
      <c r="BS57" s="79">
        <f t="shared" si="26"/>
        <v>0</v>
      </c>
      <c r="BT57" s="79">
        <f t="shared" si="27"/>
        <v>0</v>
      </c>
      <c r="BU57" s="79">
        <f t="shared" si="28"/>
        <v>0</v>
      </c>
      <c r="BV57" s="160">
        <f t="shared" si="64"/>
        <v>0</v>
      </c>
      <c r="BW57" s="79">
        <f t="shared" si="30"/>
        <v>0</v>
      </c>
      <c r="BX57" s="79">
        <f t="shared" si="31"/>
        <v>0</v>
      </c>
    </row>
    <row r="58" spans="1:76" s="4" customFormat="1" ht="15" x14ac:dyDescent="0.2">
      <c r="A58" s="2" t="s">
        <v>87</v>
      </c>
      <c r="B58" s="77">
        <v>7</v>
      </c>
      <c r="C58" s="77">
        <f t="shared" si="32"/>
        <v>5</v>
      </c>
      <c r="D58" s="76">
        <f t="shared" si="0"/>
        <v>41</v>
      </c>
      <c r="E58" s="7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11"/>
      <c r="Q58" s="82"/>
      <c r="R58" s="82"/>
      <c r="S58" s="82"/>
      <c r="T58" s="82"/>
      <c r="U58" s="82"/>
      <c r="V58" s="82"/>
      <c r="W58" s="103">
        <f t="shared" si="1"/>
        <v>0</v>
      </c>
      <c r="X58" s="76">
        <f t="shared" si="47"/>
        <v>0</v>
      </c>
      <c r="Y58" s="7"/>
      <c r="Z58" s="9">
        <f t="shared" si="52"/>
        <v>0</v>
      </c>
      <c r="AA58" s="12">
        <f t="shared" si="53"/>
        <v>0</v>
      </c>
      <c r="AB58" s="81">
        <f t="shared" si="33"/>
        <v>0</v>
      </c>
      <c r="AC58" s="9">
        <f t="shared" si="54"/>
        <v>0</v>
      </c>
      <c r="AD58" s="9">
        <f t="shared" si="50"/>
        <v>0</v>
      </c>
      <c r="AE58" s="9">
        <f t="shared" si="50"/>
        <v>0</v>
      </c>
      <c r="AF58" s="7"/>
      <c r="AG58" s="9">
        <f t="shared" si="34"/>
        <v>0</v>
      </c>
      <c r="AH58" s="9">
        <f t="shared" si="35"/>
        <v>0</v>
      </c>
      <c r="AI58" s="9">
        <f t="shared" si="51"/>
        <v>0</v>
      </c>
      <c r="AJ58" s="9">
        <f t="shared" si="51"/>
        <v>0</v>
      </c>
      <c r="AK58" s="9">
        <f t="shared" si="51"/>
        <v>0</v>
      </c>
      <c r="AL58" s="7"/>
      <c r="AM58" s="11">
        <f t="shared" si="36"/>
        <v>0</v>
      </c>
      <c r="AN58" s="11">
        <f t="shared" si="7"/>
        <v>0</v>
      </c>
      <c r="AO58" s="11">
        <f t="shared" si="37"/>
        <v>0</v>
      </c>
      <c r="AP58" s="7"/>
      <c r="AR58" s="91" t="str">
        <f t="shared" si="8"/>
        <v>OUI</v>
      </c>
      <c r="AS58" s="91" t="str">
        <f t="shared" si="38"/>
        <v>OUI</v>
      </c>
      <c r="AT58" s="91" t="str">
        <f t="shared" si="39"/>
        <v>OUI</v>
      </c>
      <c r="AU58" s="91" t="str">
        <f t="shared" si="40"/>
        <v>NON</v>
      </c>
      <c r="AV58" s="91" t="str">
        <f t="shared" si="41"/>
        <v>NON</v>
      </c>
      <c r="AW58" s="91" t="str">
        <f t="shared" si="42"/>
        <v>NON</v>
      </c>
      <c r="AX58" s="91" t="str">
        <f t="shared" si="43"/>
        <v>NON</v>
      </c>
      <c r="AY58" s="91" t="str">
        <f t="shared" si="9"/>
        <v>NON</v>
      </c>
      <c r="AZ58" s="91" t="str">
        <f t="shared" si="10"/>
        <v>NON</v>
      </c>
      <c r="BA58" s="92">
        <f t="shared" si="11"/>
        <v>1</v>
      </c>
      <c r="BB58" s="92" t="str">
        <f t="shared" si="12"/>
        <v/>
      </c>
      <c r="BC58" s="92" t="str">
        <f t="shared" si="13"/>
        <v/>
      </c>
      <c r="BD58" s="92" t="str">
        <f t="shared" si="14"/>
        <v/>
      </c>
      <c r="BE58" s="92" t="str">
        <f t="shared" si="15"/>
        <v/>
      </c>
      <c r="BF58" s="93">
        <f t="shared" si="44"/>
        <v>1</v>
      </c>
      <c r="BG58" s="79">
        <f t="shared" si="55"/>
        <v>0</v>
      </c>
      <c r="BH58" s="79">
        <f t="shared" si="56"/>
        <v>0</v>
      </c>
      <c r="BI58" s="79">
        <f t="shared" si="57"/>
        <v>0</v>
      </c>
      <c r="BJ58" s="79">
        <f t="shared" si="49"/>
        <v>0</v>
      </c>
      <c r="BK58" s="79">
        <f t="shared" si="58"/>
        <v>0</v>
      </c>
      <c r="BL58" s="79">
        <f t="shared" si="59"/>
        <v>0</v>
      </c>
      <c r="BM58" s="79">
        <f t="shared" si="60"/>
        <v>0</v>
      </c>
      <c r="BN58" s="79">
        <f t="shared" si="23"/>
        <v>0</v>
      </c>
      <c r="BO58" s="89">
        <f t="shared" si="61"/>
        <v>0</v>
      </c>
      <c r="BP58" s="85">
        <f t="shared" si="62"/>
        <v>0</v>
      </c>
      <c r="BQ58" s="147">
        <f t="shared" si="63"/>
        <v>0</v>
      </c>
      <c r="BR58" s="79">
        <f>SUM($BQ$16:BQ58)</f>
        <v>0</v>
      </c>
      <c r="BS58" s="79">
        <f t="shared" si="26"/>
        <v>0</v>
      </c>
      <c r="BT58" s="79">
        <f t="shared" si="27"/>
        <v>0</v>
      </c>
      <c r="BU58" s="79">
        <f t="shared" si="28"/>
        <v>0</v>
      </c>
      <c r="BV58" s="160">
        <f t="shared" si="64"/>
        <v>0</v>
      </c>
      <c r="BW58" s="79">
        <f t="shared" si="30"/>
        <v>0</v>
      </c>
      <c r="BX58" s="79">
        <f t="shared" si="31"/>
        <v>0</v>
      </c>
    </row>
    <row r="59" spans="1:76" s="4" customFormat="1" ht="15" x14ac:dyDescent="0.2">
      <c r="A59" s="2" t="s">
        <v>88</v>
      </c>
      <c r="B59" s="77">
        <v>7</v>
      </c>
      <c r="C59" s="77">
        <f t="shared" si="32"/>
        <v>5</v>
      </c>
      <c r="D59" s="76">
        <f t="shared" si="0"/>
        <v>41</v>
      </c>
      <c r="E59" s="7"/>
      <c r="F59" s="130"/>
      <c r="G59" s="130"/>
      <c r="H59" s="130"/>
      <c r="I59" s="130"/>
      <c r="J59" s="130"/>
      <c r="K59" s="130"/>
      <c r="L59" s="130"/>
      <c r="M59" s="130"/>
      <c r="N59" s="130"/>
      <c r="O59" s="130"/>
      <c r="P59" s="111"/>
      <c r="Q59" s="82"/>
      <c r="R59" s="82"/>
      <c r="S59" s="82"/>
      <c r="T59" s="82"/>
      <c r="U59" s="82"/>
      <c r="V59" s="82"/>
      <c r="W59" s="103">
        <f t="shared" si="1"/>
        <v>0</v>
      </c>
      <c r="X59" s="76">
        <f t="shared" si="47"/>
        <v>0</v>
      </c>
      <c r="Y59" s="7"/>
      <c r="Z59" s="9">
        <f t="shared" si="52"/>
        <v>0</v>
      </c>
      <c r="AA59" s="12">
        <f t="shared" si="53"/>
        <v>0</v>
      </c>
      <c r="AB59" s="81">
        <f t="shared" si="33"/>
        <v>0</v>
      </c>
      <c r="AC59" s="9">
        <f t="shared" si="54"/>
        <v>0</v>
      </c>
      <c r="AD59" s="9">
        <f t="shared" si="50"/>
        <v>0</v>
      </c>
      <c r="AE59" s="9">
        <f t="shared" si="50"/>
        <v>0</v>
      </c>
      <c r="AF59" s="7"/>
      <c r="AG59" s="9">
        <f t="shared" si="34"/>
        <v>0</v>
      </c>
      <c r="AH59" s="9">
        <f t="shared" si="35"/>
        <v>0</v>
      </c>
      <c r="AI59" s="9">
        <f t="shared" si="51"/>
        <v>0</v>
      </c>
      <c r="AJ59" s="9">
        <f t="shared" si="51"/>
        <v>0</v>
      </c>
      <c r="AK59" s="9">
        <f t="shared" si="51"/>
        <v>0</v>
      </c>
      <c r="AL59" s="7"/>
      <c r="AM59" s="11">
        <f t="shared" si="36"/>
        <v>0</v>
      </c>
      <c r="AN59" s="11">
        <f t="shared" si="7"/>
        <v>0</v>
      </c>
      <c r="AO59" s="11">
        <f t="shared" si="37"/>
        <v>0</v>
      </c>
      <c r="AP59" s="7"/>
      <c r="AR59" s="91" t="str">
        <f t="shared" si="8"/>
        <v>OUI</v>
      </c>
      <c r="AS59" s="91" t="str">
        <f t="shared" si="38"/>
        <v>OUI</v>
      </c>
      <c r="AT59" s="91" t="str">
        <f t="shared" si="39"/>
        <v>OUI</v>
      </c>
      <c r="AU59" s="91" t="str">
        <f t="shared" si="40"/>
        <v>NON</v>
      </c>
      <c r="AV59" s="91" t="str">
        <f t="shared" si="41"/>
        <v>NON</v>
      </c>
      <c r="AW59" s="91" t="str">
        <f t="shared" si="42"/>
        <v>NON</v>
      </c>
      <c r="AX59" s="91" t="str">
        <f t="shared" si="43"/>
        <v>NON</v>
      </c>
      <c r="AY59" s="91" t="str">
        <f t="shared" si="9"/>
        <v>NON</v>
      </c>
      <c r="AZ59" s="91" t="str">
        <f t="shared" si="10"/>
        <v>NON</v>
      </c>
      <c r="BA59" s="92">
        <f t="shared" si="11"/>
        <v>1</v>
      </c>
      <c r="BB59" s="92" t="str">
        <f t="shared" si="12"/>
        <v/>
      </c>
      <c r="BC59" s="92" t="str">
        <f t="shared" si="13"/>
        <v/>
      </c>
      <c r="BD59" s="92" t="str">
        <f t="shared" si="14"/>
        <v/>
      </c>
      <c r="BE59" s="92" t="str">
        <f t="shared" si="15"/>
        <v/>
      </c>
      <c r="BF59" s="93">
        <f t="shared" si="44"/>
        <v>1</v>
      </c>
      <c r="BG59" s="79">
        <f t="shared" si="55"/>
        <v>0</v>
      </c>
      <c r="BH59" s="79">
        <f t="shared" si="56"/>
        <v>0</v>
      </c>
      <c r="BI59" s="79">
        <f t="shared" si="57"/>
        <v>0</v>
      </c>
      <c r="BJ59" s="79">
        <f t="shared" si="49"/>
        <v>0</v>
      </c>
      <c r="BK59" s="79">
        <f t="shared" si="58"/>
        <v>0</v>
      </c>
      <c r="BL59" s="79">
        <f t="shared" si="59"/>
        <v>0</v>
      </c>
      <c r="BM59" s="79">
        <f t="shared" si="60"/>
        <v>0</v>
      </c>
      <c r="BN59" s="79">
        <f t="shared" si="23"/>
        <v>0</v>
      </c>
      <c r="BO59" s="89">
        <f t="shared" si="61"/>
        <v>0</v>
      </c>
      <c r="BP59" s="85">
        <f t="shared" si="62"/>
        <v>0</v>
      </c>
      <c r="BQ59" s="147">
        <f t="shared" si="63"/>
        <v>0</v>
      </c>
      <c r="BR59" s="79">
        <f>SUM($BQ$16:BQ59)</f>
        <v>0</v>
      </c>
      <c r="BS59" s="79">
        <f t="shared" si="26"/>
        <v>0</v>
      </c>
      <c r="BT59" s="79">
        <f t="shared" si="27"/>
        <v>0</v>
      </c>
      <c r="BU59" s="79">
        <f t="shared" si="28"/>
        <v>0</v>
      </c>
      <c r="BV59" s="160">
        <f t="shared" si="64"/>
        <v>0</v>
      </c>
      <c r="BW59" s="79">
        <f t="shared" si="30"/>
        <v>0</v>
      </c>
      <c r="BX59" s="79">
        <f t="shared" si="31"/>
        <v>0</v>
      </c>
    </row>
    <row r="60" spans="1:76" s="4" customFormat="1" ht="15" x14ac:dyDescent="0.2">
      <c r="A60" s="2" t="s">
        <v>89</v>
      </c>
      <c r="B60" s="77">
        <v>7</v>
      </c>
      <c r="C60" s="77">
        <f t="shared" si="32"/>
        <v>5</v>
      </c>
      <c r="D60" s="76">
        <f t="shared" si="0"/>
        <v>41</v>
      </c>
      <c r="E60" s="7"/>
      <c r="F60" s="130"/>
      <c r="G60" s="130"/>
      <c r="H60" s="130"/>
      <c r="I60" s="130"/>
      <c r="J60" s="130"/>
      <c r="K60" s="130"/>
      <c r="L60" s="130"/>
      <c r="M60" s="130"/>
      <c r="N60" s="130"/>
      <c r="O60" s="130"/>
      <c r="P60" s="111"/>
      <c r="Q60" s="82"/>
      <c r="R60" s="82"/>
      <c r="S60" s="82"/>
      <c r="T60" s="82"/>
      <c r="U60" s="82"/>
      <c r="V60" s="82"/>
      <c r="W60" s="103">
        <f t="shared" si="1"/>
        <v>0</v>
      </c>
      <c r="X60" s="76">
        <f t="shared" si="47"/>
        <v>0</v>
      </c>
      <c r="Y60" s="7"/>
      <c r="Z60" s="9">
        <f t="shared" si="52"/>
        <v>0</v>
      </c>
      <c r="AA60" s="12">
        <f t="shared" si="53"/>
        <v>0</v>
      </c>
      <c r="AB60" s="81">
        <f t="shared" si="33"/>
        <v>0</v>
      </c>
      <c r="AC60" s="9">
        <f t="shared" si="54"/>
        <v>0</v>
      </c>
      <c r="AD60" s="9">
        <f t="shared" si="50"/>
        <v>0</v>
      </c>
      <c r="AE60" s="9">
        <f t="shared" si="50"/>
        <v>0</v>
      </c>
      <c r="AF60" s="7"/>
      <c r="AG60" s="9">
        <f t="shared" si="34"/>
        <v>0</v>
      </c>
      <c r="AH60" s="9">
        <f t="shared" si="35"/>
        <v>0</v>
      </c>
      <c r="AI60" s="9">
        <f t="shared" si="51"/>
        <v>0</v>
      </c>
      <c r="AJ60" s="9">
        <f t="shared" si="51"/>
        <v>0</v>
      </c>
      <c r="AK60" s="9">
        <f t="shared" si="51"/>
        <v>0</v>
      </c>
      <c r="AL60" s="7"/>
      <c r="AM60" s="11">
        <f t="shared" si="36"/>
        <v>0</v>
      </c>
      <c r="AN60" s="11">
        <f t="shared" si="7"/>
        <v>0</v>
      </c>
      <c r="AO60" s="11">
        <f t="shared" si="37"/>
        <v>0</v>
      </c>
      <c r="AP60" s="7"/>
      <c r="AR60" s="91" t="str">
        <f t="shared" si="8"/>
        <v>OUI</v>
      </c>
      <c r="AS60" s="91" t="str">
        <f t="shared" si="38"/>
        <v>OUI</v>
      </c>
      <c r="AT60" s="91" t="str">
        <f t="shared" si="39"/>
        <v>OUI</v>
      </c>
      <c r="AU60" s="91" t="str">
        <f t="shared" si="40"/>
        <v>NON</v>
      </c>
      <c r="AV60" s="91" t="str">
        <f t="shared" si="41"/>
        <v>NON</v>
      </c>
      <c r="AW60" s="91" t="str">
        <f t="shared" si="42"/>
        <v>NON</v>
      </c>
      <c r="AX60" s="91" t="str">
        <f t="shared" si="43"/>
        <v>NON</v>
      </c>
      <c r="AY60" s="91" t="str">
        <f t="shared" si="9"/>
        <v>NON</v>
      </c>
      <c r="AZ60" s="91" t="str">
        <f t="shared" si="10"/>
        <v>NON</v>
      </c>
      <c r="BA60" s="92">
        <f t="shared" si="11"/>
        <v>1</v>
      </c>
      <c r="BB60" s="92" t="str">
        <f t="shared" si="12"/>
        <v/>
      </c>
      <c r="BC60" s="92" t="str">
        <f t="shared" si="13"/>
        <v/>
      </c>
      <c r="BD60" s="92" t="str">
        <f t="shared" si="14"/>
        <v/>
      </c>
      <c r="BE60" s="92" t="str">
        <f t="shared" si="15"/>
        <v/>
      </c>
      <c r="BF60" s="93">
        <f t="shared" si="44"/>
        <v>1</v>
      </c>
      <c r="BG60" s="79">
        <f t="shared" si="55"/>
        <v>0</v>
      </c>
      <c r="BH60" s="79">
        <f t="shared" si="56"/>
        <v>0</v>
      </c>
      <c r="BI60" s="79">
        <f t="shared" si="57"/>
        <v>0</v>
      </c>
      <c r="BJ60" s="79">
        <f t="shared" si="49"/>
        <v>0</v>
      </c>
      <c r="BK60" s="79">
        <f t="shared" si="58"/>
        <v>0</v>
      </c>
      <c r="BL60" s="79">
        <f t="shared" si="59"/>
        <v>0</v>
      </c>
      <c r="BM60" s="79">
        <f t="shared" si="60"/>
        <v>0</v>
      </c>
      <c r="BN60" s="79">
        <f t="shared" si="23"/>
        <v>0</v>
      </c>
      <c r="BO60" s="89">
        <f t="shared" si="61"/>
        <v>0</v>
      </c>
      <c r="BP60" s="85">
        <f t="shared" si="62"/>
        <v>0</v>
      </c>
      <c r="BQ60" s="147">
        <f t="shared" si="63"/>
        <v>0</v>
      </c>
      <c r="BR60" s="79">
        <f>SUM($BQ$16:BQ60)</f>
        <v>0</v>
      </c>
      <c r="BS60" s="79">
        <f t="shared" si="26"/>
        <v>0</v>
      </c>
      <c r="BT60" s="79">
        <f t="shared" si="27"/>
        <v>0</v>
      </c>
      <c r="BU60" s="79">
        <f t="shared" si="28"/>
        <v>0</v>
      </c>
      <c r="BV60" s="160">
        <f t="shared" si="64"/>
        <v>0</v>
      </c>
      <c r="BW60" s="79">
        <f t="shared" si="30"/>
        <v>0</v>
      </c>
      <c r="BX60" s="79">
        <f t="shared" si="31"/>
        <v>0</v>
      </c>
    </row>
    <row r="61" spans="1:76" s="4" customFormat="1" ht="15" x14ac:dyDescent="0.2">
      <c r="A61" s="2" t="s">
        <v>90</v>
      </c>
      <c r="B61" s="77">
        <v>7</v>
      </c>
      <c r="C61" s="77">
        <f t="shared" si="32"/>
        <v>5</v>
      </c>
      <c r="D61" s="76">
        <f t="shared" si="0"/>
        <v>41</v>
      </c>
      <c r="E61" s="7"/>
      <c r="F61" s="130"/>
      <c r="G61" s="130"/>
      <c r="H61" s="130"/>
      <c r="I61" s="130"/>
      <c r="J61" s="130"/>
      <c r="K61" s="130"/>
      <c r="L61" s="130"/>
      <c r="M61" s="130"/>
      <c r="N61" s="130"/>
      <c r="O61" s="130"/>
      <c r="P61" s="111"/>
      <c r="Q61" s="82"/>
      <c r="R61" s="82"/>
      <c r="S61" s="82"/>
      <c r="T61" s="82"/>
      <c r="U61" s="82"/>
      <c r="V61" s="82"/>
      <c r="W61" s="103">
        <f t="shared" si="1"/>
        <v>0</v>
      </c>
      <c r="X61" s="76">
        <f t="shared" si="47"/>
        <v>0</v>
      </c>
      <c r="Y61" s="7"/>
      <c r="Z61" s="9">
        <f t="shared" si="52"/>
        <v>0</v>
      </c>
      <c r="AA61" s="12">
        <f t="shared" si="53"/>
        <v>0</v>
      </c>
      <c r="AB61" s="81">
        <f t="shared" si="33"/>
        <v>0</v>
      </c>
      <c r="AC61" s="9">
        <f t="shared" si="54"/>
        <v>0</v>
      </c>
      <c r="AD61" s="9">
        <f t="shared" si="50"/>
        <v>0</v>
      </c>
      <c r="AE61" s="9">
        <f t="shared" si="50"/>
        <v>0</v>
      </c>
      <c r="AF61" s="7"/>
      <c r="AG61" s="9">
        <f t="shared" si="34"/>
        <v>0</v>
      </c>
      <c r="AH61" s="9">
        <f t="shared" si="35"/>
        <v>0</v>
      </c>
      <c r="AI61" s="9">
        <f t="shared" si="51"/>
        <v>0</v>
      </c>
      <c r="AJ61" s="9">
        <f t="shared" si="51"/>
        <v>0</v>
      </c>
      <c r="AK61" s="9">
        <f t="shared" si="51"/>
        <v>0</v>
      </c>
      <c r="AL61" s="7"/>
      <c r="AM61" s="11">
        <f t="shared" si="36"/>
        <v>0</v>
      </c>
      <c r="AN61" s="11">
        <f t="shared" si="7"/>
        <v>0</v>
      </c>
      <c r="AO61" s="11">
        <f t="shared" si="37"/>
        <v>0</v>
      </c>
      <c r="AP61" s="7"/>
      <c r="AR61" s="91" t="str">
        <f t="shared" si="8"/>
        <v>OUI</v>
      </c>
      <c r="AS61" s="91" t="str">
        <f t="shared" si="38"/>
        <v>OUI</v>
      </c>
      <c r="AT61" s="91" t="str">
        <f t="shared" si="39"/>
        <v>OUI</v>
      </c>
      <c r="AU61" s="91" t="str">
        <f t="shared" si="40"/>
        <v>NON</v>
      </c>
      <c r="AV61" s="91" t="str">
        <f t="shared" si="41"/>
        <v>NON</v>
      </c>
      <c r="AW61" s="91" t="str">
        <f t="shared" si="42"/>
        <v>NON</v>
      </c>
      <c r="AX61" s="91" t="str">
        <f t="shared" si="43"/>
        <v>NON</v>
      </c>
      <c r="AY61" s="91" t="str">
        <f t="shared" si="9"/>
        <v>NON</v>
      </c>
      <c r="AZ61" s="91" t="str">
        <f t="shared" si="10"/>
        <v>NON</v>
      </c>
      <c r="BA61" s="92">
        <f t="shared" si="11"/>
        <v>1</v>
      </c>
      <c r="BB61" s="92" t="str">
        <f t="shared" si="12"/>
        <v/>
      </c>
      <c r="BC61" s="92" t="str">
        <f t="shared" si="13"/>
        <v/>
      </c>
      <c r="BD61" s="92" t="str">
        <f t="shared" si="14"/>
        <v/>
      </c>
      <c r="BE61" s="92" t="str">
        <f t="shared" si="15"/>
        <v/>
      </c>
      <c r="BF61" s="93">
        <f t="shared" si="44"/>
        <v>1</v>
      </c>
      <c r="BG61" s="79">
        <f t="shared" si="55"/>
        <v>0</v>
      </c>
      <c r="BH61" s="79">
        <f t="shared" si="56"/>
        <v>0</v>
      </c>
      <c r="BI61" s="79">
        <f t="shared" si="57"/>
        <v>0</v>
      </c>
      <c r="BJ61" s="79">
        <f t="shared" si="49"/>
        <v>0</v>
      </c>
      <c r="BK61" s="79">
        <f t="shared" si="58"/>
        <v>0</v>
      </c>
      <c r="BL61" s="79">
        <f t="shared" si="59"/>
        <v>0</v>
      </c>
      <c r="BM61" s="79">
        <f t="shared" si="60"/>
        <v>0</v>
      </c>
      <c r="BN61" s="79">
        <f t="shared" si="23"/>
        <v>0</v>
      </c>
      <c r="BO61" s="89">
        <f t="shared" si="61"/>
        <v>0</v>
      </c>
      <c r="BP61" s="85">
        <f t="shared" si="62"/>
        <v>0</v>
      </c>
      <c r="BQ61" s="147">
        <f t="shared" si="63"/>
        <v>0</v>
      </c>
      <c r="BR61" s="79">
        <f>SUM($BQ$16:BQ61)</f>
        <v>0</v>
      </c>
      <c r="BS61" s="79">
        <f t="shared" si="26"/>
        <v>0</v>
      </c>
      <c r="BT61" s="79">
        <f t="shared" si="27"/>
        <v>0</v>
      </c>
      <c r="BU61" s="79">
        <f t="shared" si="28"/>
        <v>0</v>
      </c>
      <c r="BV61" s="160">
        <f t="shared" si="64"/>
        <v>0</v>
      </c>
      <c r="BW61" s="79">
        <f t="shared" si="30"/>
        <v>0</v>
      </c>
      <c r="BX61" s="79">
        <f t="shared" si="31"/>
        <v>0</v>
      </c>
    </row>
    <row r="62" spans="1:76" s="4" customFormat="1" ht="15" x14ac:dyDescent="0.2">
      <c r="A62" s="2" t="s">
        <v>91</v>
      </c>
      <c r="B62" s="77">
        <v>7</v>
      </c>
      <c r="C62" s="77">
        <f t="shared" si="32"/>
        <v>5</v>
      </c>
      <c r="D62" s="76">
        <f t="shared" si="0"/>
        <v>41</v>
      </c>
      <c r="E62" s="7"/>
      <c r="F62" s="130"/>
      <c r="G62" s="130"/>
      <c r="H62" s="130"/>
      <c r="I62" s="130"/>
      <c r="J62" s="130"/>
      <c r="K62" s="130"/>
      <c r="L62" s="130"/>
      <c r="M62" s="130"/>
      <c r="N62" s="130"/>
      <c r="O62" s="130"/>
      <c r="P62" s="111"/>
      <c r="Q62" s="82"/>
      <c r="R62" s="82"/>
      <c r="S62" s="82"/>
      <c r="T62" s="82"/>
      <c r="U62" s="82"/>
      <c r="V62" s="82"/>
      <c r="W62" s="103">
        <f t="shared" si="1"/>
        <v>0</v>
      </c>
      <c r="X62" s="76">
        <f t="shared" si="47"/>
        <v>0</v>
      </c>
      <c r="Y62" s="7"/>
      <c r="Z62" s="9">
        <f t="shared" si="52"/>
        <v>0</v>
      </c>
      <c r="AA62" s="12">
        <f t="shared" si="53"/>
        <v>0</v>
      </c>
      <c r="AB62" s="81">
        <f t="shared" si="33"/>
        <v>0</v>
      </c>
      <c r="AC62" s="9">
        <f t="shared" si="54"/>
        <v>0</v>
      </c>
      <c r="AD62" s="9">
        <f t="shared" si="50"/>
        <v>0</v>
      </c>
      <c r="AE62" s="9">
        <f t="shared" si="50"/>
        <v>0</v>
      </c>
      <c r="AF62" s="7"/>
      <c r="AG62" s="9">
        <f t="shared" si="34"/>
        <v>0</v>
      </c>
      <c r="AH62" s="9">
        <f t="shared" si="35"/>
        <v>0</v>
      </c>
      <c r="AI62" s="9">
        <f t="shared" si="51"/>
        <v>0</v>
      </c>
      <c r="AJ62" s="9">
        <f t="shared" si="51"/>
        <v>0</v>
      </c>
      <c r="AK62" s="9">
        <f t="shared" si="51"/>
        <v>0</v>
      </c>
      <c r="AL62" s="7"/>
      <c r="AM62" s="11">
        <f t="shared" si="36"/>
        <v>0</v>
      </c>
      <c r="AN62" s="11">
        <f t="shared" si="7"/>
        <v>0</v>
      </c>
      <c r="AO62" s="11">
        <f t="shared" si="37"/>
        <v>0</v>
      </c>
      <c r="AP62" s="7"/>
      <c r="AR62" s="91" t="str">
        <f t="shared" si="8"/>
        <v>OUI</v>
      </c>
      <c r="AS62" s="91" t="str">
        <f t="shared" si="38"/>
        <v>OUI</v>
      </c>
      <c r="AT62" s="91" t="str">
        <f t="shared" si="39"/>
        <v>OUI</v>
      </c>
      <c r="AU62" s="91" t="str">
        <f t="shared" si="40"/>
        <v>NON</v>
      </c>
      <c r="AV62" s="91" t="str">
        <f t="shared" si="41"/>
        <v>NON</v>
      </c>
      <c r="AW62" s="91" t="str">
        <f t="shared" si="42"/>
        <v>NON</v>
      </c>
      <c r="AX62" s="91" t="str">
        <f t="shared" si="43"/>
        <v>NON</v>
      </c>
      <c r="AY62" s="91" t="str">
        <f t="shared" si="9"/>
        <v>NON</v>
      </c>
      <c r="AZ62" s="91" t="str">
        <f t="shared" si="10"/>
        <v>NON</v>
      </c>
      <c r="BA62" s="92">
        <f t="shared" si="11"/>
        <v>1</v>
      </c>
      <c r="BB62" s="92" t="str">
        <f t="shared" si="12"/>
        <v/>
      </c>
      <c r="BC62" s="92" t="str">
        <f t="shared" si="13"/>
        <v/>
      </c>
      <c r="BD62" s="92" t="str">
        <f t="shared" si="14"/>
        <v/>
      </c>
      <c r="BE62" s="92" t="str">
        <f t="shared" si="15"/>
        <v/>
      </c>
      <c r="BF62" s="93">
        <f t="shared" si="44"/>
        <v>1</v>
      </c>
      <c r="BG62" s="79">
        <f t="shared" si="55"/>
        <v>0</v>
      </c>
      <c r="BH62" s="79">
        <f t="shared" si="56"/>
        <v>0</v>
      </c>
      <c r="BI62" s="79">
        <f t="shared" si="57"/>
        <v>0</v>
      </c>
      <c r="BJ62" s="79">
        <f t="shared" si="49"/>
        <v>0</v>
      </c>
      <c r="BK62" s="79">
        <f t="shared" si="58"/>
        <v>0</v>
      </c>
      <c r="BL62" s="79">
        <f t="shared" si="59"/>
        <v>0</v>
      </c>
      <c r="BM62" s="79">
        <f t="shared" si="60"/>
        <v>0</v>
      </c>
      <c r="BN62" s="79">
        <f t="shared" si="23"/>
        <v>0</v>
      </c>
      <c r="BO62" s="89">
        <f t="shared" si="61"/>
        <v>0</v>
      </c>
      <c r="BP62" s="85">
        <f t="shared" si="62"/>
        <v>0</v>
      </c>
      <c r="BQ62" s="147">
        <f t="shared" si="63"/>
        <v>0</v>
      </c>
      <c r="BR62" s="79">
        <f>SUM($BQ$16:BQ62)</f>
        <v>0</v>
      </c>
      <c r="BS62" s="79">
        <f t="shared" si="26"/>
        <v>0</v>
      </c>
      <c r="BT62" s="79">
        <f t="shared" si="27"/>
        <v>0</v>
      </c>
      <c r="BU62" s="79">
        <f t="shared" si="28"/>
        <v>0</v>
      </c>
      <c r="BV62" s="160">
        <f t="shared" si="64"/>
        <v>0</v>
      </c>
      <c r="BW62" s="79">
        <f t="shared" si="30"/>
        <v>0</v>
      </c>
      <c r="BX62" s="79">
        <f t="shared" si="31"/>
        <v>0</v>
      </c>
    </row>
    <row r="63" spans="1:76" s="4" customFormat="1" ht="15" x14ac:dyDescent="0.2">
      <c r="A63" s="2" t="s">
        <v>92</v>
      </c>
      <c r="B63" s="77">
        <v>7</v>
      </c>
      <c r="C63" s="77">
        <f t="shared" si="32"/>
        <v>5</v>
      </c>
      <c r="D63" s="76">
        <f t="shared" si="0"/>
        <v>41</v>
      </c>
      <c r="E63" s="7"/>
      <c r="F63" s="130"/>
      <c r="G63" s="130"/>
      <c r="H63" s="130"/>
      <c r="I63" s="130"/>
      <c r="J63" s="130"/>
      <c r="K63" s="130"/>
      <c r="L63" s="130"/>
      <c r="M63" s="130"/>
      <c r="N63" s="130"/>
      <c r="O63" s="130"/>
      <c r="P63" s="111"/>
      <c r="Q63" s="82"/>
      <c r="R63" s="82"/>
      <c r="S63" s="82"/>
      <c r="T63" s="82"/>
      <c r="U63" s="82"/>
      <c r="V63" s="82"/>
      <c r="W63" s="103">
        <f t="shared" si="1"/>
        <v>0</v>
      </c>
      <c r="X63" s="76">
        <f t="shared" si="47"/>
        <v>0</v>
      </c>
      <c r="Y63" s="7"/>
      <c r="Z63" s="9">
        <f t="shared" si="52"/>
        <v>0</v>
      </c>
      <c r="AA63" s="12">
        <f t="shared" si="53"/>
        <v>0</v>
      </c>
      <c r="AB63" s="81">
        <f t="shared" si="33"/>
        <v>0</v>
      </c>
      <c r="AC63" s="9">
        <f t="shared" si="54"/>
        <v>0</v>
      </c>
      <c r="AD63" s="9">
        <f t="shared" si="50"/>
        <v>0</v>
      </c>
      <c r="AE63" s="9">
        <f t="shared" si="50"/>
        <v>0</v>
      </c>
      <c r="AF63" s="7"/>
      <c r="AG63" s="9">
        <f t="shared" si="34"/>
        <v>0</v>
      </c>
      <c r="AH63" s="9">
        <f t="shared" si="35"/>
        <v>0</v>
      </c>
      <c r="AI63" s="9">
        <f t="shared" si="51"/>
        <v>0</v>
      </c>
      <c r="AJ63" s="9">
        <f t="shared" si="51"/>
        <v>0</v>
      </c>
      <c r="AK63" s="9">
        <f t="shared" si="51"/>
        <v>0</v>
      </c>
      <c r="AL63" s="7"/>
      <c r="AM63" s="11">
        <f t="shared" si="36"/>
        <v>0</v>
      </c>
      <c r="AN63" s="11">
        <f t="shared" si="7"/>
        <v>0</v>
      </c>
      <c r="AO63" s="11">
        <f t="shared" si="37"/>
        <v>0</v>
      </c>
      <c r="AP63" s="7"/>
      <c r="AR63" s="91" t="str">
        <f t="shared" si="8"/>
        <v>OUI</v>
      </c>
      <c r="AS63" s="91" t="str">
        <f t="shared" si="38"/>
        <v>OUI</v>
      </c>
      <c r="AT63" s="91" t="str">
        <f t="shared" si="39"/>
        <v>OUI</v>
      </c>
      <c r="AU63" s="91" t="str">
        <f t="shared" si="40"/>
        <v>NON</v>
      </c>
      <c r="AV63" s="91" t="str">
        <f t="shared" si="41"/>
        <v>NON</v>
      </c>
      <c r="AW63" s="91" t="str">
        <f t="shared" si="42"/>
        <v>NON</v>
      </c>
      <c r="AX63" s="91" t="str">
        <f t="shared" si="43"/>
        <v>NON</v>
      </c>
      <c r="AY63" s="91" t="str">
        <f t="shared" si="9"/>
        <v>NON</v>
      </c>
      <c r="AZ63" s="91" t="str">
        <f t="shared" si="10"/>
        <v>NON</v>
      </c>
      <c r="BA63" s="92">
        <f t="shared" si="11"/>
        <v>1</v>
      </c>
      <c r="BB63" s="92" t="str">
        <f t="shared" si="12"/>
        <v/>
      </c>
      <c r="BC63" s="92" t="str">
        <f t="shared" si="13"/>
        <v/>
      </c>
      <c r="BD63" s="92" t="str">
        <f t="shared" si="14"/>
        <v/>
      </c>
      <c r="BE63" s="92" t="str">
        <f t="shared" si="15"/>
        <v/>
      </c>
      <c r="BF63" s="93">
        <f t="shared" si="44"/>
        <v>1</v>
      </c>
      <c r="BG63" s="79">
        <f t="shared" si="55"/>
        <v>0</v>
      </c>
      <c r="BH63" s="79">
        <f t="shared" si="56"/>
        <v>0</v>
      </c>
      <c r="BI63" s="79">
        <f t="shared" si="57"/>
        <v>0</v>
      </c>
      <c r="BJ63" s="79">
        <f t="shared" si="49"/>
        <v>0</v>
      </c>
      <c r="BK63" s="79">
        <f t="shared" si="58"/>
        <v>0</v>
      </c>
      <c r="BL63" s="79">
        <f t="shared" si="59"/>
        <v>0</v>
      </c>
      <c r="BM63" s="79">
        <f t="shared" si="60"/>
        <v>0</v>
      </c>
      <c r="BN63" s="79">
        <f t="shared" si="23"/>
        <v>0</v>
      </c>
      <c r="BO63" s="89">
        <f t="shared" si="61"/>
        <v>0</v>
      </c>
      <c r="BP63" s="85">
        <f t="shared" si="62"/>
        <v>0</v>
      </c>
      <c r="BQ63" s="147">
        <f t="shared" si="63"/>
        <v>0</v>
      </c>
      <c r="BR63" s="79">
        <f>SUM($BQ$16:BQ63)</f>
        <v>0</v>
      </c>
      <c r="BS63" s="79">
        <f t="shared" si="26"/>
        <v>0</v>
      </c>
      <c r="BT63" s="79">
        <f t="shared" si="27"/>
        <v>0</v>
      </c>
      <c r="BU63" s="79">
        <f t="shared" si="28"/>
        <v>0</v>
      </c>
      <c r="BV63" s="160">
        <f t="shared" si="64"/>
        <v>0</v>
      </c>
      <c r="BW63" s="79">
        <f t="shared" si="30"/>
        <v>0</v>
      </c>
      <c r="BX63" s="79">
        <f t="shared" si="31"/>
        <v>0</v>
      </c>
    </row>
    <row r="64" spans="1:76" s="4" customFormat="1" ht="15" x14ac:dyDescent="0.2">
      <c r="A64" s="2" t="s">
        <v>93</v>
      </c>
      <c r="B64" s="77">
        <v>7</v>
      </c>
      <c r="C64" s="77">
        <f t="shared" si="32"/>
        <v>5</v>
      </c>
      <c r="D64" s="76">
        <f t="shared" si="0"/>
        <v>41</v>
      </c>
      <c r="E64" s="7"/>
      <c r="F64" s="130"/>
      <c r="G64" s="130"/>
      <c r="H64" s="130"/>
      <c r="I64" s="130"/>
      <c r="J64" s="130"/>
      <c r="K64" s="130"/>
      <c r="L64" s="130"/>
      <c r="M64" s="130"/>
      <c r="N64" s="130"/>
      <c r="O64" s="130"/>
      <c r="P64" s="111"/>
      <c r="Q64" s="82"/>
      <c r="R64" s="82"/>
      <c r="S64" s="82"/>
      <c r="T64" s="82"/>
      <c r="U64" s="82"/>
      <c r="V64" s="82"/>
      <c r="W64" s="103">
        <f t="shared" si="1"/>
        <v>0</v>
      </c>
      <c r="X64" s="76">
        <f t="shared" si="47"/>
        <v>0</v>
      </c>
      <c r="Y64" s="7"/>
      <c r="Z64" s="9">
        <f t="shared" si="52"/>
        <v>0</v>
      </c>
      <c r="AA64" s="12">
        <f t="shared" si="53"/>
        <v>0</v>
      </c>
      <c r="AB64" s="81">
        <f t="shared" si="33"/>
        <v>0</v>
      </c>
      <c r="AC64" s="9">
        <f t="shared" si="54"/>
        <v>0</v>
      </c>
      <c r="AD64" s="9">
        <f t="shared" si="50"/>
        <v>0</v>
      </c>
      <c r="AE64" s="9">
        <f t="shared" si="50"/>
        <v>0</v>
      </c>
      <c r="AF64" s="7"/>
      <c r="AG64" s="9">
        <f t="shared" si="34"/>
        <v>0</v>
      </c>
      <c r="AH64" s="9">
        <f t="shared" si="35"/>
        <v>0</v>
      </c>
      <c r="AI64" s="9">
        <f t="shared" si="51"/>
        <v>0</v>
      </c>
      <c r="AJ64" s="9">
        <f t="shared" si="51"/>
        <v>0</v>
      </c>
      <c r="AK64" s="9">
        <f t="shared" si="51"/>
        <v>0</v>
      </c>
      <c r="AL64" s="7"/>
      <c r="AM64" s="11">
        <f t="shared" si="36"/>
        <v>0</v>
      </c>
      <c r="AN64" s="11">
        <f t="shared" si="7"/>
        <v>0</v>
      </c>
      <c r="AO64" s="11">
        <f t="shared" si="37"/>
        <v>0</v>
      </c>
      <c r="AP64" s="7"/>
      <c r="AR64" s="91" t="str">
        <f t="shared" si="8"/>
        <v>OUI</v>
      </c>
      <c r="AS64" s="91" t="str">
        <f t="shared" si="38"/>
        <v>OUI</v>
      </c>
      <c r="AT64" s="91" t="str">
        <f t="shared" si="39"/>
        <v>OUI</v>
      </c>
      <c r="AU64" s="91" t="str">
        <f t="shared" si="40"/>
        <v>NON</v>
      </c>
      <c r="AV64" s="91" t="str">
        <f t="shared" si="41"/>
        <v>NON</v>
      </c>
      <c r="AW64" s="91" t="str">
        <f t="shared" si="42"/>
        <v>NON</v>
      </c>
      <c r="AX64" s="91" t="str">
        <f t="shared" si="43"/>
        <v>NON</v>
      </c>
      <c r="AY64" s="91" t="str">
        <f t="shared" si="9"/>
        <v>NON</v>
      </c>
      <c r="AZ64" s="91" t="str">
        <f t="shared" si="10"/>
        <v>NON</v>
      </c>
      <c r="BA64" s="92">
        <f t="shared" si="11"/>
        <v>1</v>
      </c>
      <c r="BB64" s="92" t="str">
        <f t="shared" si="12"/>
        <v/>
      </c>
      <c r="BC64" s="92" t="str">
        <f t="shared" si="13"/>
        <v/>
      </c>
      <c r="BD64" s="92" t="str">
        <f t="shared" si="14"/>
        <v/>
      </c>
      <c r="BE64" s="92" t="str">
        <f t="shared" si="15"/>
        <v/>
      </c>
      <c r="BF64" s="93">
        <f t="shared" si="44"/>
        <v>1</v>
      </c>
      <c r="BG64" s="79">
        <f t="shared" si="55"/>
        <v>0</v>
      </c>
      <c r="BH64" s="79">
        <f t="shared" si="56"/>
        <v>0</v>
      </c>
      <c r="BI64" s="79">
        <f t="shared" si="57"/>
        <v>0</v>
      </c>
      <c r="BJ64" s="79">
        <f t="shared" si="49"/>
        <v>0</v>
      </c>
      <c r="BK64" s="79">
        <f t="shared" si="58"/>
        <v>0</v>
      </c>
      <c r="BL64" s="79">
        <f t="shared" si="59"/>
        <v>0</v>
      </c>
      <c r="BM64" s="79">
        <f t="shared" si="60"/>
        <v>0</v>
      </c>
      <c r="BN64" s="79">
        <f t="shared" si="23"/>
        <v>0</v>
      </c>
      <c r="BO64" s="89">
        <f t="shared" si="61"/>
        <v>0</v>
      </c>
      <c r="BP64" s="85">
        <f t="shared" si="62"/>
        <v>0</v>
      </c>
      <c r="BQ64" s="147">
        <f t="shared" si="63"/>
        <v>0</v>
      </c>
      <c r="BR64" s="79">
        <f>SUM($BQ$16:BQ64)</f>
        <v>0</v>
      </c>
      <c r="BS64" s="79">
        <f t="shared" si="26"/>
        <v>0</v>
      </c>
      <c r="BT64" s="79">
        <f t="shared" si="27"/>
        <v>0</v>
      </c>
      <c r="BU64" s="79">
        <f t="shared" si="28"/>
        <v>0</v>
      </c>
      <c r="BV64" s="160">
        <f t="shared" si="64"/>
        <v>0</v>
      </c>
      <c r="BW64" s="79">
        <f t="shared" ref="BW64:BX68" si="65">U64</f>
        <v>0</v>
      </c>
      <c r="BX64" s="79">
        <f t="shared" si="65"/>
        <v>0</v>
      </c>
    </row>
    <row r="65" spans="1:76" s="4" customFormat="1" ht="15" x14ac:dyDescent="0.2">
      <c r="A65" s="2" t="s">
        <v>94</v>
      </c>
      <c r="B65" s="77">
        <v>7</v>
      </c>
      <c r="C65" s="77">
        <f t="shared" si="32"/>
        <v>5</v>
      </c>
      <c r="D65" s="76">
        <f t="shared" si="0"/>
        <v>41</v>
      </c>
      <c r="E65" s="7"/>
      <c r="F65" s="130"/>
      <c r="G65" s="130"/>
      <c r="H65" s="130"/>
      <c r="I65" s="130"/>
      <c r="J65" s="130"/>
      <c r="K65" s="130"/>
      <c r="L65" s="130"/>
      <c r="M65" s="130"/>
      <c r="N65" s="130"/>
      <c r="O65" s="130"/>
      <c r="P65" s="111"/>
      <c r="Q65" s="82"/>
      <c r="R65" s="82"/>
      <c r="S65" s="82"/>
      <c r="T65" s="82"/>
      <c r="U65" s="82"/>
      <c r="V65" s="82"/>
      <c r="W65" s="103">
        <f t="shared" si="1"/>
        <v>0</v>
      </c>
      <c r="X65" s="76">
        <f t="shared" si="47"/>
        <v>0</v>
      </c>
      <c r="Y65" s="7"/>
      <c r="Z65" s="9">
        <f t="shared" si="52"/>
        <v>0</v>
      </c>
      <c r="AA65" s="12">
        <f t="shared" si="53"/>
        <v>0</v>
      </c>
      <c r="AB65" s="81">
        <f t="shared" si="33"/>
        <v>0</v>
      </c>
      <c r="AC65" s="9">
        <f t="shared" si="54"/>
        <v>0</v>
      </c>
      <c r="AD65" s="9">
        <f t="shared" si="50"/>
        <v>0</v>
      </c>
      <c r="AE65" s="9">
        <f t="shared" si="50"/>
        <v>0</v>
      </c>
      <c r="AF65" s="7"/>
      <c r="AG65" s="9">
        <f t="shared" si="34"/>
        <v>0</v>
      </c>
      <c r="AH65" s="9">
        <f t="shared" si="35"/>
        <v>0</v>
      </c>
      <c r="AI65" s="9">
        <f t="shared" si="51"/>
        <v>0</v>
      </c>
      <c r="AJ65" s="9">
        <f t="shared" si="51"/>
        <v>0</v>
      </c>
      <c r="AK65" s="9">
        <f t="shared" si="51"/>
        <v>0</v>
      </c>
      <c r="AL65" s="7"/>
      <c r="AM65" s="11">
        <f t="shared" si="36"/>
        <v>0</v>
      </c>
      <c r="AN65" s="11">
        <f t="shared" si="7"/>
        <v>0</v>
      </c>
      <c r="AO65" s="11">
        <f t="shared" si="37"/>
        <v>0</v>
      </c>
      <c r="AP65" s="7"/>
      <c r="AR65" s="91" t="str">
        <f t="shared" si="8"/>
        <v>OUI</v>
      </c>
      <c r="AS65" s="91" t="str">
        <f t="shared" si="38"/>
        <v>OUI</v>
      </c>
      <c r="AT65" s="91" t="str">
        <f t="shared" si="39"/>
        <v>OUI</v>
      </c>
      <c r="AU65" s="91" t="str">
        <f t="shared" si="40"/>
        <v>NON</v>
      </c>
      <c r="AV65" s="91" t="str">
        <f t="shared" si="41"/>
        <v>NON</v>
      </c>
      <c r="AW65" s="91" t="str">
        <f t="shared" si="42"/>
        <v>NON</v>
      </c>
      <c r="AX65" s="91" t="str">
        <f t="shared" si="43"/>
        <v>NON</v>
      </c>
      <c r="AY65" s="91" t="str">
        <f t="shared" si="9"/>
        <v>NON</v>
      </c>
      <c r="AZ65" s="91" t="str">
        <f t="shared" si="10"/>
        <v>NON</v>
      </c>
      <c r="BA65" s="92">
        <f t="shared" si="11"/>
        <v>1</v>
      </c>
      <c r="BB65" s="92" t="str">
        <f t="shared" si="12"/>
        <v/>
      </c>
      <c r="BC65" s="92" t="str">
        <f t="shared" si="13"/>
        <v/>
      </c>
      <c r="BD65" s="92" t="str">
        <f t="shared" si="14"/>
        <v/>
      </c>
      <c r="BE65" s="92" t="str">
        <f t="shared" si="15"/>
        <v/>
      </c>
      <c r="BF65" s="93">
        <f t="shared" si="44"/>
        <v>1</v>
      </c>
      <c r="BG65" s="79">
        <f t="shared" si="55"/>
        <v>0</v>
      </c>
      <c r="BH65" s="79">
        <f t="shared" si="56"/>
        <v>0</v>
      </c>
      <c r="BI65" s="79">
        <f t="shared" si="57"/>
        <v>0</v>
      </c>
      <c r="BJ65" s="79">
        <f t="shared" si="49"/>
        <v>0</v>
      </c>
      <c r="BK65" s="79">
        <f t="shared" si="58"/>
        <v>0</v>
      </c>
      <c r="BL65" s="79">
        <f t="shared" si="59"/>
        <v>0</v>
      </c>
      <c r="BM65" s="79">
        <f t="shared" si="60"/>
        <v>0</v>
      </c>
      <c r="BN65" s="79">
        <f t="shared" si="23"/>
        <v>0</v>
      </c>
      <c r="BO65" s="89">
        <f t="shared" si="61"/>
        <v>0</v>
      </c>
      <c r="BP65" s="85">
        <f t="shared" si="62"/>
        <v>0</v>
      </c>
      <c r="BQ65" s="147">
        <f t="shared" si="63"/>
        <v>0</v>
      </c>
      <c r="BR65" s="79">
        <f>SUM($BQ$16:BQ65)</f>
        <v>0</v>
      </c>
      <c r="BS65" s="79">
        <f t="shared" si="26"/>
        <v>0</v>
      </c>
      <c r="BT65" s="79">
        <f t="shared" si="27"/>
        <v>0</v>
      </c>
      <c r="BU65" s="79">
        <f t="shared" si="28"/>
        <v>0</v>
      </c>
      <c r="BV65" s="160">
        <f t="shared" si="64"/>
        <v>0</v>
      </c>
      <c r="BW65" s="79">
        <f t="shared" si="65"/>
        <v>0</v>
      </c>
      <c r="BX65" s="79">
        <f t="shared" si="65"/>
        <v>0</v>
      </c>
    </row>
    <row r="66" spans="1:76" s="4" customFormat="1" ht="15" x14ac:dyDescent="0.2">
      <c r="A66" s="2" t="s">
        <v>95</v>
      </c>
      <c r="B66" s="77">
        <v>7</v>
      </c>
      <c r="C66" s="77">
        <f t="shared" si="32"/>
        <v>5</v>
      </c>
      <c r="D66" s="76">
        <f t="shared" si="0"/>
        <v>41</v>
      </c>
      <c r="E66" s="7"/>
      <c r="F66" s="130"/>
      <c r="G66" s="130"/>
      <c r="H66" s="130"/>
      <c r="I66" s="130"/>
      <c r="J66" s="130"/>
      <c r="K66" s="130"/>
      <c r="L66" s="130"/>
      <c r="M66" s="130"/>
      <c r="N66" s="130"/>
      <c r="O66" s="130"/>
      <c r="P66" s="111"/>
      <c r="Q66" s="82"/>
      <c r="R66" s="82"/>
      <c r="S66" s="82"/>
      <c r="T66" s="82"/>
      <c r="U66" s="82"/>
      <c r="V66" s="82"/>
      <c r="W66" s="103">
        <f t="shared" si="1"/>
        <v>0</v>
      </c>
      <c r="X66" s="76">
        <f t="shared" si="47"/>
        <v>0</v>
      </c>
      <c r="Y66" s="7"/>
      <c r="Z66" s="9">
        <f t="shared" si="52"/>
        <v>0</v>
      </c>
      <c r="AA66" s="12">
        <f t="shared" si="53"/>
        <v>0</v>
      </c>
      <c r="AB66" s="81">
        <f t="shared" si="33"/>
        <v>0</v>
      </c>
      <c r="AC66" s="9">
        <f t="shared" si="54"/>
        <v>0</v>
      </c>
      <c r="AD66" s="9">
        <f t="shared" si="50"/>
        <v>0</v>
      </c>
      <c r="AE66" s="9">
        <f t="shared" si="50"/>
        <v>0</v>
      </c>
      <c r="AF66" s="7"/>
      <c r="AG66" s="9">
        <f t="shared" si="34"/>
        <v>0</v>
      </c>
      <c r="AH66" s="9">
        <f t="shared" si="35"/>
        <v>0</v>
      </c>
      <c r="AI66" s="9">
        <f t="shared" si="51"/>
        <v>0</v>
      </c>
      <c r="AJ66" s="9">
        <f t="shared" si="51"/>
        <v>0</v>
      </c>
      <c r="AK66" s="9">
        <f t="shared" si="51"/>
        <v>0</v>
      </c>
      <c r="AL66" s="7"/>
      <c r="AM66" s="11">
        <f t="shared" si="36"/>
        <v>0</v>
      </c>
      <c r="AN66" s="11">
        <f t="shared" si="7"/>
        <v>0</v>
      </c>
      <c r="AO66" s="11">
        <f t="shared" si="37"/>
        <v>0</v>
      </c>
      <c r="AP66" s="7"/>
      <c r="AR66" s="91" t="str">
        <f t="shared" si="8"/>
        <v>OUI</v>
      </c>
      <c r="AS66" s="91" t="str">
        <f t="shared" si="38"/>
        <v>OUI</v>
      </c>
      <c r="AT66" s="91" t="str">
        <f t="shared" si="39"/>
        <v>OUI</v>
      </c>
      <c r="AU66" s="91" t="str">
        <f t="shared" si="40"/>
        <v>NON</v>
      </c>
      <c r="AV66" s="91" t="str">
        <f t="shared" si="41"/>
        <v>NON</v>
      </c>
      <c r="AW66" s="91" t="str">
        <f t="shared" si="42"/>
        <v>NON</v>
      </c>
      <c r="AX66" s="91" t="str">
        <f t="shared" si="43"/>
        <v>NON</v>
      </c>
      <c r="AY66" s="91" t="str">
        <f t="shared" si="9"/>
        <v>NON</v>
      </c>
      <c r="AZ66" s="91" t="str">
        <f t="shared" si="10"/>
        <v>NON</v>
      </c>
      <c r="BA66" s="92">
        <f t="shared" si="11"/>
        <v>1</v>
      </c>
      <c r="BB66" s="92" t="str">
        <f t="shared" si="12"/>
        <v/>
      </c>
      <c r="BC66" s="92" t="str">
        <f t="shared" si="13"/>
        <v/>
      </c>
      <c r="BD66" s="92" t="str">
        <f t="shared" si="14"/>
        <v/>
      </c>
      <c r="BE66" s="92" t="str">
        <f t="shared" si="15"/>
        <v/>
      </c>
      <c r="BF66" s="93">
        <f t="shared" si="44"/>
        <v>1</v>
      </c>
      <c r="BG66" s="79">
        <f t="shared" si="55"/>
        <v>0</v>
      </c>
      <c r="BH66" s="79">
        <f t="shared" si="56"/>
        <v>0</v>
      </c>
      <c r="BI66" s="79">
        <f t="shared" si="57"/>
        <v>0</v>
      </c>
      <c r="BJ66" s="79">
        <f t="shared" si="49"/>
        <v>0</v>
      </c>
      <c r="BK66" s="79">
        <f t="shared" si="58"/>
        <v>0</v>
      </c>
      <c r="BL66" s="79">
        <f t="shared" si="59"/>
        <v>0</v>
      </c>
      <c r="BM66" s="79">
        <f t="shared" si="60"/>
        <v>0</v>
      </c>
      <c r="BN66" s="79">
        <f t="shared" si="23"/>
        <v>0</v>
      </c>
      <c r="BO66" s="89">
        <f t="shared" si="61"/>
        <v>0</v>
      </c>
      <c r="BP66" s="85">
        <f t="shared" si="62"/>
        <v>0</v>
      </c>
      <c r="BQ66" s="147">
        <f t="shared" si="63"/>
        <v>0</v>
      </c>
      <c r="BR66" s="79">
        <f>SUM($BQ$16:BQ66)</f>
        <v>0</v>
      </c>
      <c r="BS66" s="79">
        <f t="shared" si="26"/>
        <v>0</v>
      </c>
      <c r="BT66" s="79">
        <f t="shared" si="27"/>
        <v>0</v>
      </c>
      <c r="BU66" s="79">
        <f t="shared" si="28"/>
        <v>0</v>
      </c>
      <c r="BV66" s="160">
        <f t="shared" si="64"/>
        <v>0</v>
      </c>
      <c r="BW66" s="79">
        <f t="shared" si="65"/>
        <v>0</v>
      </c>
      <c r="BX66" s="79">
        <f t="shared" si="65"/>
        <v>0</v>
      </c>
    </row>
    <row r="67" spans="1:76" s="4" customFormat="1" ht="15" x14ac:dyDescent="0.2">
      <c r="A67" s="2" t="s">
        <v>96</v>
      </c>
      <c r="B67" s="77">
        <v>7</v>
      </c>
      <c r="C67" s="77">
        <f t="shared" si="32"/>
        <v>5</v>
      </c>
      <c r="D67" s="76">
        <f t="shared" si="0"/>
        <v>41</v>
      </c>
      <c r="E67" s="7"/>
      <c r="F67" s="130"/>
      <c r="G67" s="130"/>
      <c r="H67" s="130"/>
      <c r="I67" s="130"/>
      <c r="J67" s="130"/>
      <c r="K67" s="130"/>
      <c r="L67" s="130"/>
      <c r="M67" s="130"/>
      <c r="N67" s="130"/>
      <c r="O67" s="130"/>
      <c r="P67" s="111"/>
      <c r="Q67" s="82"/>
      <c r="R67" s="82"/>
      <c r="S67" s="82"/>
      <c r="T67" s="82"/>
      <c r="U67" s="82"/>
      <c r="V67" s="82"/>
      <c r="W67" s="103">
        <f t="shared" si="1"/>
        <v>0</v>
      </c>
      <c r="X67" s="76">
        <f t="shared" si="47"/>
        <v>0</v>
      </c>
      <c r="Y67" s="7"/>
      <c r="Z67" s="9">
        <f t="shared" si="52"/>
        <v>0</v>
      </c>
      <c r="AA67" s="12">
        <f t="shared" si="53"/>
        <v>0</v>
      </c>
      <c r="AB67" s="81">
        <f t="shared" si="33"/>
        <v>0</v>
      </c>
      <c r="AC67" s="9">
        <f t="shared" si="54"/>
        <v>0</v>
      </c>
      <c r="AD67" s="9">
        <f t="shared" si="50"/>
        <v>0</v>
      </c>
      <c r="AE67" s="9">
        <f t="shared" si="50"/>
        <v>0</v>
      </c>
      <c r="AF67" s="7"/>
      <c r="AG67" s="9">
        <f t="shared" si="34"/>
        <v>0</v>
      </c>
      <c r="AH67" s="9">
        <f t="shared" si="35"/>
        <v>0</v>
      </c>
      <c r="AI67" s="9">
        <f t="shared" si="51"/>
        <v>0</v>
      </c>
      <c r="AJ67" s="9">
        <f t="shared" si="51"/>
        <v>0</v>
      </c>
      <c r="AK67" s="9">
        <f t="shared" si="51"/>
        <v>0</v>
      </c>
      <c r="AL67" s="7"/>
      <c r="AM67" s="11">
        <f t="shared" si="36"/>
        <v>0</v>
      </c>
      <c r="AN67" s="11">
        <f t="shared" si="7"/>
        <v>0</v>
      </c>
      <c r="AO67" s="11">
        <f t="shared" si="37"/>
        <v>0</v>
      </c>
      <c r="AP67" s="7"/>
      <c r="AR67" s="91" t="str">
        <f t="shared" si="8"/>
        <v>OUI</v>
      </c>
      <c r="AS67" s="91" t="str">
        <f t="shared" si="38"/>
        <v>OUI</v>
      </c>
      <c r="AT67" s="91" t="str">
        <f t="shared" si="39"/>
        <v>OUI</v>
      </c>
      <c r="AU67" s="91" t="str">
        <f t="shared" si="40"/>
        <v>NON</v>
      </c>
      <c r="AV67" s="91" t="str">
        <f t="shared" si="41"/>
        <v>NON</v>
      </c>
      <c r="AW67" s="91" t="str">
        <f t="shared" si="42"/>
        <v>NON</v>
      </c>
      <c r="AX67" s="91" t="str">
        <f t="shared" si="43"/>
        <v>NON</v>
      </c>
      <c r="AY67" s="91" t="str">
        <f t="shared" si="9"/>
        <v>NON</v>
      </c>
      <c r="AZ67" s="91" t="str">
        <f t="shared" si="10"/>
        <v>NON</v>
      </c>
      <c r="BA67" s="92">
        <f t="shared" si="11"/>
        <v>1</v>
      </c>
      <c r="BB67" s="92" t="str">
        <f t="shared" si="12"/>
        <v/>
      </c>
      <c r="BC67" s="92" t="str">
        <f t="shared" si="13"/>
        <v/>
      </c>
      <c r="BD67" s="92" t="str">
        <f t="shared" si="14"/>
        <v/>
      </c>
      <c r="BE67" s="92" t="str">
        <f t="shared" si="15"/>
        <v/>
      </c>
      <c r="BF67" s="93">
        <f t="shared" si="44"/>
        <v>1</v>
      </c>
      <c r="BG67" s="79">
        <f t="shared" si="55"/>
        <v>0</v>
      </c>
      <c r="BH67" s="79">
        <f t="shared" si="56"/>
        <v>0</v>
      </c>
      <c r="BI67" s="79">
        <f t="shared" si="57"/>
        <v>0</v>
      </c>
      <c r="BJ67" s="79">
        <f t="shared" si="49"/>
        <v>0</v>
      </c>
      <c r="BK67" s="79">
        <f t="shared" si="58"/>
        <v>0</v>
      </c>
      <c r="BL67" s="79">
        <f t="shared" si="59"/>
        <v>0</v>
      </c>
      <c r="BM67" s="79">
        <f t="shared" si="60"/>
        <v>0</v>
      </c>
      <c r="BN67" s="79">
        <f t="shared" si="23"/>
        <v>0</v>
      </c>
      <c r="BO67" s="89">
        <f t="shared" si="61"/>
        <v>0</v>
      </c>
      <c r="BP67" s="85">
        <f t="shared" si="62"/>
        <v>0</v>
      </c>
      <c r="BQ67" s="147">
        <f t="shared" si="63"/>
        <v>0</v>
      </c>
      <c r="BR67" s="79">
        <f>SUM($BQ$16:BQ67)</f>
        <v>0</v>
      </c>
      <c r="BS67" s="79">
        <f t="shared" si="26"/>
        <v>0</v>
      </c>
      <c r="BT67" s="79">
        <f t="shared" si="27"/>
        <v>0</v>
      </c>
      <c r="BU67" s="79">
        <f t="shared" si="28"/>
        <v>0</v>
      </c>
      <c r="BV67" s="160">
        <f t="shared" si="64"/>
        <v>0</v>
      </c>
      <c r="BW67" s="79">
        <f t="shared" si="65"/>
        <v>0</v>
      </c>
      <c r="BX67" s="79">
        <f t="shared" si="65"/>
        <v>0</v>
      </c>
    </row>
    <row r="68" spans="1:76" s="20" customFormat="1" ht="15" x14ac:dyDescent="0.2">
      <c r="A68" s="2" t="s">
        <v>97</v>
      </c>
      <c r="B68" s="104">
        <v>7</v>
      </c>
      <c r="C68" s="77">
        <f>IF(B68=7,5,IF(B68=6,5,B68))</f>
        <v>5</v>
      </c>
      <c r="D68" s="76">
        <f t="shared" si="0"/>
        <v>41</v>
      </c>
      <c r="E68" s="15"/>
      <c r="F68" s="130"/>
      <c r="G68" s="130"/>
      <c r="H68" s="130"/>
      <c r="I68" s="130"/>
      <c r="J68" s="130"/>
      <c r="K68" s="130"/>
      <c r="L68" s="130"/>
      <c r="M68" s="130"/>
      <c r="N68" s="130"/>
      <c r="O68" s="130"/>
      <c r="P68" s="112"/>
      <c r="Q68" s="82"/>
      <c r="R68" s="82"/>
      <c r="S68" s="82"/>
      <c r="T68" s="82"/>
      <c r="U68" s="82"/>
      <c r="V68" s="82"/>
      <c r="W68" s="103">
        <f t="shared" si="1"/>
        <v>0</v>
      </c>
      <c r="X68" s="76">
        <f t="shared" si="47"/>
        <v>0</v>
      </c>
      <c r="Y68" s="7"/>
      <c r="Z68" s="9">
        <f t="shared" si="52"/>
        <v>0</v>
      </c>
      <c r="AA68" s="12">
        <f t="shared" si="53"/>
        <v>0</v>
      </c>
      <c r="AB68" s="81">
        <f t="shared" si="33"/>
        <v>0</v>
      </c>
      <c r="AC68" s="9">
        <f t="shared" si="54"/>
        <v>0</v>
      </c>
      <c r="AD68" s="9">
        <f t="shared" si="50"/>
        <v>0</v>
      </c>
      <c r="AE68" s="9">
        <f t="shared" si="50"/>
        <v>0</v>
      </c>
      <c r="AF68" s="7"/>
      <c r="AG68" s="9">
        <f t="shared" si="34"/>
        <v>0</v>
      </c>
      <c r="AH68" s="9">
        <f t="shared" si="35"/>
        <v>0</v>
      </c>
      <c r="AI68" s="9">
        <f t="shared" si="51"/>
        <v>0</v>
      </c>
      <c r="AJ68" s="9">
        <f t="shared" si="51"/>
        <v>0</v>
      </c>
      <c r="AK68" s="9">
        <f t="shared" si="51"/>
        <v>0</v>
      </c>
      <c r="AL68" s="7"/>
      <c r="AM68" s="11">
        <f t="shared" si="36"/>
        <v>0</v>
      </c>
      <c r="AN68" s="11">
        <f t="shared" si="7"/>
        <v>0</v>
      </c>
      <c r="AO68" s="11">
        <f t="shared" si="37"/>
        <v>0</v>
      </c>
      <c r="AP68" s="7"/>
      <c r="AQ68" s="4"/>
      <c r="AR68" s="91" t="str">
        <f t="shared" si="8"/>
        <v>OUI</v>
      </c>
      <c r="AS68" s="91" t="str">
        <f t="shared" si="38"/>
        <v>OUI</v>
      </c>
      <c r="AT68" s="91" t="str">
        <f t="shared" si="39"/>
        <v>OUI</v>
      </c>
      <c r="AU68" s="91" t="str">
        <f t="shared" si="40"/>
        <v>NON</v>
      </c>
      <c r="AV68" s="91" t="str">
        <f t="shared" si="41"/>
        <v>NON</v>
      </c>
      <c r="AW68" s="91" t="str">
        <f t="shared" si="42"/>
        <v>NON</v>
      </c>
      <c r="AX68" s="91" t="str">
        <f t="shared" si="43"/>
        <v>NON</v>
      </c>
      <c r="AY68" s="91" t="str">
        <f t="shared" si="9"/>
        <v>NON</v>
      </c>
      <c r="AZ68" s="91" t="str">
        <f t="shared" si="10"/>
        <v>NON</v>
      </c>
      <c r="BA68" s="92">
        <f t="shared" si="11"/>
        <v>1</v>
      </c>
      <c r="BB68" s="92" t="str">
        <f t="shared" si="12"/>
        <v/>
      </c>
      <c r="BC68" s="92" t="str">
        <f t="shared" si="13"/>
        <v/>
      </c>
      <c r="BD68" s="92" t="str">
        <f t="shared" si="14"/>
        <v/>
      </c>
      <c r="BE68" s="92" t="str">
        <f t="shared" si="15"/>
        <v/>
      </c>
      <c r="BF68" s="93">
        <f t="shared" si="44"/>
        <v>1</v>
      </c>
      <c r="BG68" s="79">
        <f t="shared" si="55"/>
        <v>0</v>
      </c>
      <c r="BH68" s="79">
        <f t="shared" si="56"/>
        <v>0</v>
      </c>
      <c r="BI68" s="79">
        <f t="shared" si="57"/>
        <v>0</v>
      </c>
      <c r="BJ68" s="79">
        <f t="shared" si="49"/>
        <v>0</v>
      </c>
      <c r="BK68" s="79">
        <f t="shared" si="58"/>
        <v>0</v>
      </c>
      <c r="BL68" s="79">
        <f t="shared" si="59"/>
        <v>0</v>
      </c>
      <c r="BM68" s="79">
        <f t="shared" si="60"/>
        <v>0</v>
      </c>
      <c r="BN68" s="79">
        <f t="shared" si="23"/>
        <v>0</v>
      </c>
      <c r="BO68" s="89">
        <f t="shared" si="61"/>
        <v>0</v>
      </c>
      <c r="BP68" s="85">
        <f t="shared" si="62"/>
        <v>0</v>
      </c>
      <c r="BQ68" s="147">
        <f t="shared" si="63"/>
        <v>0</v>
      </c>
      <c r="BR68" s="79">
        <f>SUM($BQ$16:BQ68)</f>
        <v>0</v>
      </c>
      <c r="BS68" s="79">
        <f t="shared" si="26"/>
        <v>0</v>
      </c>
      <c r="BT68" s="79">
        <f t="shared" si="27"/>
        <v>0</v>
      </c>
      <c r="BU68" s="79">
        <f t="shared" si="28"/>
        <v>0</v>
      </c>
      <c r="BV68" s="160">
        <f t="shared" si="64"/>
        <v>0</v>
      </c>
      <c r="BW68" s="79">
        <f t="shared" si="65"/>
        <v>0</v>
      </c>
      <c r="BX68" s="79">
        <f t="shared" si="65"/>
        <v>0</v>
      </c>
    </row>
    <row r="69" spans="1:76" s="24" customFormat="1" ht="15.75" thickBot="1" x14ac:dyDescent="0.3">
      <c r="A69" s="21"/>
      <c r="B69" s="21">
        <f>SUM(B14:B68)</f>
        <v>365</v>
      </c>
      <c r="C69" s="21">
        <f>SUM(C14:C68)</f>
        <v>260</v>
      </c>
      <c r="D69" s="22">
        <f>SUM(D14:D68)</f>
        <v>2132</v>
      </c>
      <c r="E69" s="23"/>
      <c r="F69" s="84">
        <f t="shared" ref="F69:O69" si="66">SUM(F16:F68)</f>
        <v>0</v>
      </c>
      <c r="G69" s="84">
        <f t="shared" si="66"/>
        <v>0</v>
      </c>
      <c r="H69" s="84">
        <f t="shared" si="66"/>
        <v>0</v>
      </c>
      <c r="I69" s="84"/>
      <c r="J69" s="84">
        <f t="shared" si="66"/>
        <v>0</v>
      </c>
      <c r="K69" s="84"/>
      <c r="L69" s="84">
        <f t="shared" si="66"/>
        <v>0</v>
      </c>
      <c r="M69" s="84">
        <f t="shared" si="66"/>
        <v>0</v>
      </c>
      <c r="N69" s="84">
        <f t="shared" si="66"/>
        <v>0</v>
      </c>
      <c r="O69" s="84">
        <f t="shared" si="66"/>
        <v>0</v>
      </c>
      <c r="P69" s="23"/>
      <c r="Q69" s="52">
        <f t="shared" ref="Q69:X69" si="67">SUM(Q16:Q68)</f>
        <v>0</v>
      </c>
      <c r="R69" s="52">
        <f t="shared" si="67"/>
        <v>0</v>
      </c>
      <c r="S69" s="52">
        <f t="shared" si="67"/>
        <v>0</v>
      </c>
      <c r="T69" s="52">
        <f t="shared" si="67"/>
        <v>0</v>
      </c>
      <c r="U69" s="52">
        <f t="shared" si="67"/>
        <v>0</v>
      </c>
      <c r="V69" s="52">
        <f t="shared" si="67"/>
        <v>0</v>
      </c>
      <c r="W69" s="84">
        <f t="shared" si="67"/>
        <v>0</v>
      </c>
      <c r="X69" s="22">
        <f t="shared" si="67"/>
        <v>0</v>
      </c>
      <c r="Y69" s="23"/>
      <c r="Z69" s="22">
        <f>SUM(Z16:Z68)</f>
        <v>0</v>
      </c>
      <c r="AA69" s="22">
        <f>SUM(AA16:AA68)</f>
        <v>0</v>
      </c>
      <c r="AB69" s="22"/>
      <c r="AC69" s="22">
        <f>SUM(AC14:AC68)</f>
        <v>0</v>
      </c>
      <c r="AD69" s="22">
        <f>SUM(AD14:AD68)</f>
        <v>0</v>
      </c>
      <c r="AE69" s="22">
        <f>SUM(AE14:AE68)</f>
        <v>0</v>
      </c>
      <c r="AF69" s="23"/>
      <c r="AG69" s="55">
        <f>SUM(AG14:AG68)</f>
        <v>0</v>
      </c>
      <c r="AH69" s="25">
        <f>SUM(AH14:AH68)</f>
        <v>0</v>
      </c>
      <c r="AI69" s="25">
        <f>SUM(AI14:AI68)</f>
        <v>0</v>
      </c>
      <c r="AJ69" s="25"/>
      <c r="AK69" s="25">
        <f>SUM(AK14:AK68)</f>
        <v>0</v>
      </c>
      <c r="AL69" s="23"/>
      <c r="AM69" s="22">
        <f>SUM(AM14:AM68)</f>
        <v>0</v>
      </c>
      <c r="AN69" s="22">
        <f>SUM(AN14:AN68)</f>
        <v>0</v>
      </c>
      <c r="AO69" s="22"/>
      <c r="AP69" s="23"/>
      <c r="BP69" s="99"/>
    </row>
    <row r="70" spans="1:76" ht="15" x14ac:dyDescent="0.25">
      <c r="B70" s="1" t="s">
        <v>99</v>
      </c>
      <c r="C70" s="1" t="s">
        <v>99</v>
      </c>
      <c r="D70" s="1" t="s">
        <v>100</v>
      </c>
      <c r="E70" s="5"/>
      <c r="F70"/>
      <c r="G70"/>
      <c r="H70"/>
      <c r="I70"/>
      <c r="J70"/>
      <c r="K70"/>
      <c r="L70"/>
      <c r="M70"/>
      <c r="N70"/>
      <c r="O70"/>
      <c r="P70" s="5"/>
      <c r="Q70" s="61" t="s">
        <v>100</v>
      </c>
      <c r="R70" s="61" t="s">
        <v>100</v>
      </c>
      <c r="S70" s="61" t="s">
        <v>100</v>
      </c>
      <c r="T70" s="61" t="s">
        <v>100</v>
      </c>
      <c r="U70" s="61" t="s">
        <v>100</v>
      </c>
      <c r="V70" s="61" t="s">
        <v>100</v>
      </c>
      <c r="W70" s="61" t="s">
        <v>100</v>
      </c>
      <c r="X70" s="61" t="s">
        <v>100</v>
      </c>
      <c r="Y70" s="5"/>
      <c r="Z70" s="61" t="s">
        <v>100</v>
      </c>
      <c r="AA70" s="61" t="s">
        <v>100</v>
      </c>
      <c r="AB70" s="61"/>
      <c r="AC70" s="61" t="s">
        <v>100</v>
      </c>
      <c r="AD70" s="61" t="s">
        <v>100</v>
      </c>
      <c r="AE70" s="61" t="s">
        <v>100</v>
      </c>
      <c r="AF70" s="5"/>
      <c r="AG70" s="87" t="s">
        <v>0</v>
      </c>
      <c r="AH70" s="61" t="s">
        <v>0</v>
      </c>
      <c r="AI70" s="61" t="s">
        <v>0</v>
      </c>
      <c r="AJ70" s="61"/>
      <c r="AK70" s="61" t="s">
        <v>0</v>
      </c>
      <c r="AL70" s="88"/>
      <c r="AM70" s="61" t="s">
        <v>0</v>
      </c>
      <c r="AN70" s="61" t="s">
        <v>0</v>
      </c>
      <c r="AO70" s="61"/>
      <c r="AP70" s="5"/>
      <c r="BG70"/>
      <c r="BH70"/>
      <c r="BI70"/>
      <c r="BJ70"/>
      <c r="BK70"/>
      <c r="BL70"/>
      <c r="BM70"/>
      <c r="BN70"/>
      <c r="BO70" s="95"/>
      <c r="BP70"/>
      <c r="BQ70"/>
      <c r="BR70"/>
      <c r="BS70"/>
      <c r="BT70"/>
      <c r="BU70"/>
      <c r="BV70"/>
      <c r="BW70"/>
      <c r="BX70"/>
    </row>
    <row r="71" spans="1:76" ht="15" x14ac:dyDescent="0.25">
      <c r="E71" s="5"/>
      <c r="F71"/>
      <c r="G71"/>
      <c r="H71"/>
      <c r="I71"/>
      <c r="J71"/>
      <c r="K71"/>
      <c r="L71"/>
      <c r="M71"/>
      <c r="N71"/>
      <c r="O71"/>
      <c r="P71" s="5"/>
      <c r="V71" s="1"/>
      <c r="W71" s="1"/>
      <c r="X71" s="1"/>
      <c r="Y71" s="5"/>
      <c r="Z71" s="1"/>
      <c r="AA71" s="1"/>
      <c r="AB71" s="1"/>
      <c r="AC71" s="1"/>
      <c r="AD71" s="1"/>
      <c r="AE71" s="1"/>
      <c r="AF71" s="5"/>
      <c r="AG71" s="56"/>
      <c r="AH71" s="1"/>
      <c r="AI71" s="1"/>
      <c r="AJ71" s="1"/>
      <c r="AK71" s="1"/>
      <c r="AL71" s="5"/>
      <c r="AM71" s="1"/>
      <c r="AN71" s="1"/>
      <c r="AO71" s="1"/>
      <c r="AP71" s="5"/>
      <c r="BG71"/>
      <c r="BH71"/>
      <c r="BI71"/>
      <c r="BJ71"/>
      <c r="BK71"/>
      <c r="BL71"/>
      <c r="BM71"/>
      <c r="BN71"/>
      <c r="BO71" s="95"/>
      <c r="BP71"/>
      <c r="BQ71"/>
      <c r="BR71"/>
      <c r="BS71"/>
      <c r="BT71"/>
      <c r="BU71"/>
      <c r="BV71"/>
      <c r="BW71"/>
      <c r="BX71"/>
    </row>
    <row r="72" spans="1:76" s="43" customFormat="1" ht="15" x14ac:dyDescent="0.25">
      <c r="A72" s="44"/>
      <c r="B72" s="44"/>
      <c r="C72" s="44"/>
      <c r="D72" s="44"/>
      <c r="E72" s="69"/>
      <c r="P72" s="44"/>
      <c r="Q72" s="70"/>
      <c r="R72" s="70"/>
      <c r="S72" s="70"/>
      <c r="T72" s="70" t="s">
        <v>101</v>
      </c>
      <c r="U72" s="71">
        <f>AB68</f>
        <v>0</v>
      </c>
      <c r="V72" s="44"/>
      <c r="W72" s="44"/>
      <c r="X72" s="44"/>
      <c r="Y72" s="69"/>
      <c r="Z72" s="44"/>
      <c r="AA72" s="44"/>
      <c r="AB72" s="44"/>
      <c r="AC72" s="44"/>
      <c r="AD72" s="44"/>
      <c r="AE72" s="44"/>
      <c r="AF72" s="69"/>
      <c r="AG72" s="72"/>
      <c r="AH72" s="44"/>
      <c r="AI72" s="44"/>
      <c r="AJ72" s="44"/>
      <c r="AK72" s="44"/>
      <c r="AL72" s="69"/>
      <c r="AM72" s="44"/>
      <c r="AN72" s="44"/>
      <c r="AO72" s="44"/>
      <c r="AP72" s="69"/>
      <c r="BO72" s="97"/>
    </row>
    <row r="73" spans="1:76" s="37" customFormat="1" ht="15" x14ac:dyDescent="0.25">
      <c r="B73" s="50"/>
      <c r="C73" s="50"/>
      <c r="D73" s="51"/>
      <c r="E73" s="36"/>
      <c r="P73" s="115"/>
      <c r="Q73" s="114"/>
      <c r="R73" s="114"/>
      <c r="S73" s="114"/>
      <c r="T73" s="70" t="s">
        <v>102</v>
      </c>
      <c r="U73" s="116">
        <v>0</v>
      </c>
      <c r="V73" s="117">
        <v>0.25</v>
      </c>
      <c r="W73" s="38"/>
      <c r="X73" s="38"/>
      <c r="Y73" s="36"/>
      <c r="Z73" s="39"/>
      <c r="AB73" s="40"/>
      <c r="AC73" s="39"/>
      <c r="AD73" s="39"/>
      <c r="AE73" s="38"/>
      <c r="AF73" s="36"/>
      <c r="AG73" s="39"/>
      <c r="AH73" s="39"/>
      <c r="AI73" s="39"/>
      <c r="AJ73" s="39"/>
      <c r="AK73" s="39"/>
      <c r="AL73" s="36"/>
      <c r="AM73" s="41">
        <f>ROUND(U73*AC10*V73*2,1)/2</f>
        <v>0</v>
      </c>
      <c r="AN73" s="41">
        <v>0</v>
      </c>
      <c r="AO73" s="41">
        <f t="shared" ref="AO73" si="68">ROUND((AM73+AN73)*$AO$13*2,1)/2</f>
        <v>0</v>
      </c>
      <c r="AP73" s="36"/>
      <c r="BO73" s="98"/>
    </row>
    <row r="74" spans="1:76" ht="15" x14ac:dyDescent="0.25">
      <c r="E74"/>
      <c r="F74"/>
      <c r="G74"/>
      <c r="H74"/>
      <c r="I74"/>
      <c r="J74"/>
      <c r="K74"/>
      <c r="L74"/>
      <c r="M74"/>
      <c r="N74"/>
      <c r="O74"/>
      <c r="P74"/>
      <c r="U74" s="53"/>
      <c r="V74" s="1"/>
      <c r="Y74"/>
      <c r="AF74"/>
      <c r="AG74"/>
      <c r="AL74"/>
      <c r="AP74"/>
      <c r="BG74"/>
      <c r="BH74"/>
      <c r="BI74"/>
      <c r="BJ74"/>
      <c r="BK74"/>
      <c r="BL74"/>
      <c r="BM74"/>
      <c r="BN74"/>
      <c r="BO74" s="95"/>
      <c r="BP74"/>
      <c r="BQ74"/>
      <c r="BR74"/>
      <c r="BS74"/>
      <c r="BT74"/>
      <c r="BU74"/>
      <c r="BV74" s="80"/>
      <c r="BW74" s="80"/>
      <c r="BX74" s="80"/>
    </row>
    <row r="75" spans="1:76" ht="15" x14ac:dyDescent="0.25">
      <c r="E75"/>
      <c r="F75"/>
      <c r="G75"/>
      <c r="H75"/>
      <c r="I75" s="165"/>
      <c r="J75" s="47"/>
      <c r="K75" s="43"/>
      <c r="L75" s="43"/>
      <c r="M75" s="43"/>
      <c r="N75" s="43"/>
      <c r="O75" s="43"/>
      <c r="P75" s="43"/>
      <c r="Q75" s="156"/>
      <c r="R75" s="157"/>
      <c r="S75" s="157"/>
      <c r="T75" s="162" t="s">
        <v>103</v>
      </c>
      <c r="U75" s="67">
        <f>U72-U73</f>
        <v>0</v>
      </c>
      <c r="V75" s="1"/>
      <c r="Y75"/>
      <c r="Z75" t="s">
        <v>110</v>
      </c>
      <c r="AF75"/>
      <c r="AG75"/>
      <c r="AI75" t="s">
        <v>117</v>
      </c>
      <c r="AL75"/>
      <c r="AP75"/>
      <c r="BG75"/>
      <c r="BH75"/>
      <c r="BI75"/>
      <c r="BJ75"/>
      <c r="BK75"/>
      <c r="BL75"/>
      <c r="BM75"/>
      <c r="BN75"/>
      <c r="BO75" s="95"/>
      <c r="BP75"/>
      <c r="BQ75"/>
      <c r="BR75"/>
      <c r="BS75"/>
      <c r="BT75"/>
      <c r="BU75"/>
      <c r="BV75" s="80"/>
      <c r="BW75" s="80"/>
      <c r="BX75" s="80"/>
    </row>
    <row r="76" spans="1:76" ht="15" x14ac:dyDescent="0.25">
      <c r="E76"/>
      <c r="F76"/>
      <c r="G76"/>
      <c r="H76"/>
      <c r="I76" s="165"/>
      <c r="J76" s="47"/>
      <c r="K76" s="43"/>
      <c r="L76" s="43"/>
      <c r="M76" s="43"/>
      <c r="N76" s="43"/>
      <c r="O76" s="43"/>
      <c r="P76" s="43"/>
      <c r="Q76" s="158"/>
      <c r="R76" s="157"/>
      <c r="S76" s="157"/>
      <c r="T76" s="163" t="s">
        <v>104</v>
      </c>
      <c r="U76" s="68">
        <f>V7+ROUND(AC7*$F$4,2)-SUM(F15:F68)</f>
        <v>205</v>
      </c>
      <c r="V76" s="1"/>
      <c r="Y76"/>
      <c r="Z76" t="s">
        <v>111</v>
      </c>
      <c r="AF76"/>
      <c r="AG76"/>
      <c r="AL76"/>
      <c r="AP76"/>
      <c r="BG76"/>
      <c r="BH76"/>
      <c r="BI76"/>
      <c r="BJ76"/>
      <c r="BK76"/>
      <c r="BL76"/>
      <c r="BM76"/>
      <c r="BN76"/>
      <c r="BO76" s="95"/>
      <c r="BP76"/>
      <c r="BQ76"/>
      <c r="BR76"/>
      <c r="BS76"/>
      <c r="BT76"/>
      <c r="BU76"/>
      <c r="BV76" s="80"/>
      <c r="BW76" s="80"/>
      <c r="BX76" s="80"/>
    </row>
    <row r="77" spans="1:76" ht="15" x14ac:dyDescent="0.25">
      <c r="E77"/>
      <c r="F77"/>
      <c r="G77"/>
      <c r="H77"/>
      <c r="I77"/>
      <c r="J77"/>
      <c r="K77"/>
      <c r="L77"/>
      <c r="M77"/>
      <c r="N77"/>
      <c r="O77"/>
      <c r="P77"/>
      <c r="V77" s="1"/>
      <c r="Y77"/>
      <c r="Z77" t="s">
        <v>112</v>
      </c>
      <c r="AF77"/>
      <c r="AG77"/>
      <c r="AL77"/>
      <c r="AP77"/>
      <c r="BG77"/>
      <c r="BH77"/>
      <c r="BI77"/>
      <c r="BJ77"/>
      <c r="BK77"/>
      <c r="BL77"/>
      <c r="BM77"/>
      <c r="BN77"/>
      <c r="BO77" s="95"/>
      <c r="BP77"/>
      <c r="BQ77"/>
      <c r="BR77"/>
      <c r="BS77"/>
      <c r="BT77"/>
      <c r="BU77"/>
      <c r="BV77" s="80"/>
      <c r="BW77" s="80"/>
      <c r="BX77" s="80"/>
    </row>
    <row r="78" spans="1:76" ht="15" x14ac:dyDescent="0.25">
      <c r="E78"/>
      <c r="F78"/>
      <c r="G78"/>
      <c r="H78"/>
      <c r="I78"/>
      <c r="J78"/>
      <c r="K78"/>
      <c r="L78"/>
      <c r="M78"/>
      <c r="N78"/>
      <c r="O78"/>
      <c r="P78" s="165"/>
      <c r="Q78" s="159"/>
      <c r="R78" s="157"/>
      <c r="S78" s="157"/>
      <c r="T78" s="164" t="s">
        <v>105</v>
      </c>
      <c r="U78" s="86">
        <f>W69-(SUMIF(W16:W68,"&gt;0",D16:D68))</f>
        <v>0</v>
      </c>
      <c r="V78" s="1"/>
      <c r="Y78"/>
      <c r="Z78" t="s">
        <v>113</v>
      </c>
      <c r="AF78"/>
      <c r="AG78"/>
      <c r="AL78"/>
      <c r="AP78"/>
      <c r="BG78"/>
      <c r="BH78"/>
      <c r="BI78"/>
      <c r="BJ78"/>
      <c r="BK78"/>
      <c r="BL78"/>
      <c r="BM78"/>
      <c r="BN78"/>
      <c r="BO78" s="95"/>
      <c r="BP78"/>
      <c r="BQ78"/>
      <c r="BR78"/>
      <c r="BS78"/>
      <c r="BT78"/>
      <c r="BU78"/>
      <c r="BV78" s="80"/>
      <c r="BW78" s="80"/>
      <c r="BX78" s="80"/>
    </row>
    <row r="79" spans="1:76" x14ac:dyDescent="0.2">
      <c r="A79" s="142" t="s">
        <v>106</v>
      </c>
      <c r="B79" s="129"/>
      <c r="C79" s="129"/>
      <c r="D79" s="129"/>
      <c r="Z79" t="s">
        <v>114</v>
      </c>
    </row>
    <row r="80" spans="1:76" x14ac:dyDescent="0.2">
      <c r="Z80" t="s">
        <v>115</v>
      </c>
    </row>
    <row r="81" spans="1:26" x14ac:dyDescent="0.2">
      <c r="A81" s="142" t="s">
        <v>107</v>
      </c>
      <c r="F81" s="143" t="s">
        <v>108</v>
      </c>
      <c r="G81" s="143"/>
      <c r="H81" s="143"/>
      <c r="I81" s="143"/>
      <c r="J81" s="143"/>
      <c r="K81" s="143"/>
      <c r="L81" s="144"/>
      <c r="Q81" s="143" t="s">
        <v>109</v>
      </c>
      <c r="R81" s="129"/>
      <c r="S81" s="129"/>
      <c r="T81" s="129"/>
      <c r="U81" s="129"/>
      <c r="V81" s="145"/>
      <c r="W81" s="146"/>
      <c r="X81" s="145"/>
      <c r="Z81" t="s">
        <v>116</v>
      </c>
    </row>
  </sheetData>
  <sheetProtection algorithmName="SHA-512" hashValue="YvCqd4ATTL3OQ3d8ePRodZX91jWcAiSwdzKomSJZUbfgXMD5tMOibf+BZzLwa7I/wkoaqUKKQesH48YtqFCNBQ==" saltValue="pfZk30kFDgddEh/EWYPCSQ==" spinCount="100000" sheet="1" formatColumns="0" selectLockedCells="1"/>
  <autoFilter ref="A15:BX70" xr:uid="{00000000-0009-0000-0000-000000000000}"/>
  <mergeCells count="8">
    <mergeCell ref="F1:O1"/>
    <mergeCell ref="F2:O2"/>
    <mergeCell ref="F3:O3"/>
    <mergeCell ref="A11:D11"/>
    <mergeCell ref="F11:O11"/>
    <mergeCell ref="Q11:X11"/>
    <mergeCell ref="Z11:AE11"/>
    <mergeCell ref="AG11:AK11"/>
  </mergeCells>
  <phoneticPr fontId="15" type="noConversion"/>
  <conditionalFormatting sqref="AB5 AB11 AB13:AB78">
    <cfRule type="cellIs" dxfId="17" priority="9" operator="equal">
      <formula>80</formula>
    </cfRule>
  </conditionalFormatting>
  <conditionalFormatting sqref="BU16:BU68 BS16:BS68">
    <cfRule type="cellIs" dxfId="16" priority="8" operator="greaterThanOrEqual">
      <formula>80</formula>
    </cfRule>
  </conditionalFormatting>
  <conditionalFormatting sqref="W16:W68">
    <cfRule type="cellIs" dxfId="15" priority="7" operator="greaterThan">
      <formula>45</formula>
    </cfRule>
  </conditionalFormatting>
  <conditionalFormatting sqref="G14">
    <cfRule type="cellIs" dxfId="14" priority="5" operator="lessThan">
      <formula>0</formula>
    </cfRule>
    <cfRule type="cellIs" dxfId="13" priority="6" operator="equal">
      <formula>0</formula>
    </cfRule>
  </conditionalFormatting>
  <conditionalFormatting sqref="U78">
    <cfRule type="cellIs" dxfId="12" priority="3" operator="greaterThan">
      <formula>0</formula>
    </cfRule>
    <cfRule type="cellIs" dxfId="11" priority="4" operator="lessThan">
      <formula>0</formula>
    </cfRule>
  </conditionalFormatting>
  <conditionalFormatting sqref="AB6:AB10">
    <cfRule type="cellIs" dxfId="10" priority="2" operator="equal">
      <formula>80</formula>
    </cfRule>
  </conditionalFormatting>
  <conditionalFormatting sqref="AB12">
    <cfRule type="cellIs" dxfId="9" priority="1" operator="equal">
      <formula>80</formula>
    </cfRule>
  </conditionalFormatting>
  <dataValidations count="23">
    <dataValidation allowBlank="1" showInputMessage="1" sqref="W71:W1048576 W1:W69" xr:uid="{D720169A-66F3-48C6-817F-AB0E559DA7B5}"/>
    <dataValidation allowBlank="1" showInputMessage="1" showErrorMessage="1" prompt="noter ici le solde d'heures de vacances de l'employé " sqref="V7" xr:uid="{8CC83605-F375-404B-87BE-83975533DEB7}"/>
    <dataValidation allowBlank="1" showInputMessage="1" showErrorMessage="1" prompt="Indiquer ici le taux d'activité inférieur ou égal à 100%" sqref="F4" xr:uid="{D9A9FA33-C3D7-40B2-9C3B-995FD07CD11D}"/>
    <dataValidation allowBlank="1" showInputMessage="1" showErrorMessage="1" prompt="Si ce total passe en dessous de zéro, l'employeur est tenu de payer le heures manquantes._x000a_Il y a alors lieu de corriger les saisies en conséquences afin de ramener le solde à zéro." sqref="U78" xr:uid="{4ACB5587-3B1C-4DF7-BB82-0DF755F55D84}"/>
    <dataValidation allowBlank="1" showInputMessage="1" showErrorMessage="1" prompt="Noter ici l'augmentation en CHF" sqref="AG9" xr:uid="{DBAFA72A-C6AF-439C-9985-90733CABA451}"/>
    <dataValidation allowBlank="1" showInputMessage="1" showErrorMessage="1" prompt="Noter ici l'augment. en %" sqref="AG8" xr:uid="{B65122A5-F397-4231-9CE3-82A710FB485C}"/>
    <dataValidation type="list" errorStyle="information" allowBlank="1" showInputMessage="1" prompt="noter ici le nb d'heures de vacances de l'employé _x000a_5 semaines = 205 H._x000a_6 semaines = 246 H._x000a_il sera tenu compte du taux d'activité dans les calculs" sqref="AC7" xr:uid="{577DAB29-BAE9-4A44-BFD1-B1BCA66F91BA}">
      <formula1>$BI$1:$BI$2</formula1>
    </dataValidation>
    <dataValidation allowBlank="1" showInputMessage="1" showErrorMessage="1" prompt="Quand les vacances ont été prises en congés et notées dans la colonne, le solde est à zéro_x000a_" sqref="U76" xr:uid="{BA3BEDDD-92BB-4F59-92C0-C0A9BBD6479E}"/>
    <dataValidation allowBlank="1" showInputMessage="1" showErrorMessage="1" prompt="Si l'année comporte 53 semaines, noter ici le nombre de jour de la 53ème semaine._x000a_Si elle comporte 52 semaines, noter ici le nombre de jour de l'année qui est déjà sur la semaine 1 de l'année suivante" sqref="B68" xr:uid="{8F0558D0-036D-4CA6-94E8-B3B8B8A8B6A1}"/>
    <dataValidation allowBlank="1" showInputMessage="1" showErrorMessage="1" prompt="Noter ici le nombre de jour de la première semaine de l'année" sqref="B16" xr:uid="{1CB09C92-2AF9-4F82-BB43-9A235A7237DA}"/>
    <dataValidation allowBlank="1" showInputMessage="1" showErrorMessage="1" prompt="tarif de l'année en cours" sqref="AJ10" xr:uid="{0C8D8D24-B461-4C12-90E0-B4CD083C5DD0}"/>
    <dataValidation allowBlank="1" showInputMessage="1" showErrorMessage="1" prompt="Noter ici le montant de l'augmentation accordée" sqref="AG10" xr:uid="{C2237862-91ED-45B9-B3B8-A8AEF97AA6D8}"/>
    <dataValidation allowBlank="1" showInputMessage="1" showErrorMessage="1" prompt="noter ici le tarif horaire de l'année précédente" sqref="AC10" xr:uid="{5D9E2774-046B-46BD-BEEC-1D61A702D16F}"/>
    <dataValidation allowBlank="1" showInputMessage="1" showErrorMessage="1" prompt="noter ici le solde d'heures supplémentaire de l'année précédente." sqref="AC9" xr:uid="{C67E66B3-5FFA-4186-A4B8-F60A3A3A553A}"/>
    <dataValidation allowBlank="1" showInputMessage="1" showErrorMessage="1" prompt="noter ici les heures supplémentaire de l'année pour lesquelles le supplément sera payée l'employé d'ente avec lui art.13.2.e)f)" sqref="U73" xr:uid="{A504C344-8625-4E4A-8F95-6BD5C58AEAF5}"/>
    <dataValidation allowBlank="1" showInputMessage="1" showErrorMessage="1" prompt="Quand tout est compensé, le solde ici est à zéro_x000a_S'il est inferieur à zéro, corriger la saisie erronée" sqref="G14" xr:uid="{5BDE0636-80FB-44DB-8138-361AE56B27AF}"/>
    <dataValidation type="custom" operator="greaterThan" allowBlank="1" showInputMessage="1" showErrorMessage="1" error="Entrez un nombre supérieur ou égal à zéro." sqref="P16:P68" xr:uid="{7AE2DF9C-0FEE-441F-B5F5-816077399406}">
      <formula1>"&gt;0"</formula1>
    </dataValidation>
    <dataValidation type="decimal" operator="greaterThanOrEqual" allowBlank="1" showInputMessage="1" showErrorMessage="1" error="Entrez un nombre supérieur ou égal à zéro." prompt="Noter ici le nombre d'heures effectivement travaillées entre 22.00-6.00 ou durant les jours fériés ou dimanches" sqref="V16:V68" xr:uid="{D0A84CDD-515D-466D-9BB3-80E7D4AD7EA2}">
      <formula1>0</formula1>
    </dataValidation>
    <dataValidation type="decimal" operator="greaterThanOrEqual" allowBlank="1" showInputMessage="1" showErrorMessage="1" error="Entrez un nombre supérieur ou égal à zéro." prompt="Noter ici le nombre d'heures selon le type d'absence" sqref="F16:O68" xr:uid="{3BAE8D7D-EA5E-464E-8C80-74F69FAD35AC}">
      <formula1>0</formula1>
    </dataValidation>
    <dataValidation type="decimal" operator="greaterThanOrEqual" allowBlank="1" showInputMessage="1" showErrorMessage="1" error="Entrez un nombre supérieur ou égal à zéro." prompt="Noter ici le nombre d'heurespour les jours de carence accident payés (8.20 h par jour) " sqref="S16:T68" xr:uid="{F19CF393-CEAB-42AC-86B1-3690EDC3F273}">
      <formula1>0</formula1>
    </dataValidation>
    <dataValidation type="decimal" operator="greaterThanOrEqual" allowBlank="1" showInputMessage="1" showErrorMessage="1" error="Entrez un nombre supérieur ou égal à zéro." prompt="Noter ici le nombre d'heures déplacées effectivement travaillées _x000a__x000a_(sans celles faites entre  22.00-6.00 ou durant les jours fériés et dimanches)" sqref="U16:U68" xr:uid="{94FA9702-D0AD-47C4-A022-1CC8ED5C9E92}">
      <formula1>0</formula1>
    </dataValidation>
    <dataValidation type="decimal" operator="greaterThanOrEqual" allowBlank="1" showInputMessage="1" showErrorMessage="1" error="Entrez un nombre supérieur ou égal à zéro." prompt="Noter ici le nombre d'heures &quot;standards&quot; effectivement travaillées " sqref="Q16:Q68" xr:uid="{C038DEB6-4499-40D9-B003-E9B1B6AE5164}">
      <formula1>0</formula1>
    </dataValidation>
    <dataValidation type="decimal" operator="greaterThanOrEqual" allowBlank="1" showInputMessage="1" showErrorMessage="1" error="Entrez un nombre supérieur ou égal à zéro." prompt="Noter ici le nombre d'heures des jours fériés payés (8.20 h par jour) " sqref="R16:R68" xr:uid="{856815AB-8AC4-4B32-9C24-A27F1475475F}">
      <formula1>0</formula1>
    </dataValidation>
  </dataValidations>
  <printOptions horizontalCentered="1"/>
  <pageMargins left="0.51181102362204722" right="0.15748031496062992" top="0.35433070866141736" bottom="0.51181102362204722" header="0.31496062992125984" footer="0.15748031496062992"/>
  <pageSetup paperSize="8" scale="49" fitToHeight="0" orientation="landscape" r:id="rId1"/>
  <headerFooter>
    <oddFooter>Page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D31B3-059A-4571-9268-40C8B515F2EB}">
  <sheetPr>
    <pageSetUpPr fitToPage="1"/>
  </sheetPr>
  <dimension ref="A1:BZ81"/>
  <sheetViews>
    <sheetView zoomScale="90" zoomScaleNormal="90" zoomScaleSheetLayoutView="90" workbookViewId="0"/>
  </sheetViews>
  <sheetFormatPr baseColWidth="10" defaultRowHeight="14.25" outlineLevelRow="1" outlineLevelCol="1" x14ac:dyDescent="0.2"/>
  <cols>
    <col min="1" max="1" width="7.375" style="1" customWidth="1"/>
    <col min="2" max="3" width="4.875" style="1" bestFit="1" customWidth="1"/>
    <col min="4" max="4" width="12.25" style="1" customWidth="1"/>
    <col min="5" max="5" width="1.125" style="1" customWidth="1"/>
    <col min="6" max="6" width="6.5" style="100" customWidth="1"/>
    <col min="7" max="7" width="6.5" style="100" bestFit="1" customWidth="1"/>
    <col min="8" max="9" width="5.875" style="100" customWidth="1"/>
    <col min="10" max="11" width="6" style="100" customWidth="1"/>
    <col min="12" max="15" width="5.875" style="100" customWidth="1"/>
    <col min="16" max="16" width="1.125" style="1" customWidth="1"/>
    <col min="17" max="17" width="9.75" style="1" customWidth="1"/>
    <col min="18" max="18" width="6.875" style="1" customWidth="1"/>
    <col min="19" max="19" width="6.5" style="1" customWidth="1"/>
    <col min="20" max="20" width="6.625" style="1" customWidth="1"/>
    <col min="21" max="21" width="10.75" style="1" customWidth="1"/>
    <col min="22" max="22" width="11" customWidth="1"/>
    <col min="23" max="23" width="8.875" style="73" bestFit="1" customWidth="1"/>
    <col min="24" max="24" width="10" customWidth="1"/>
    <col min="25" max="25" width="1" style="1" customWidth="1"/>
    <col min="26" max="26" width="9.5" customWidth="1"/>
    <col min="27" max="27" width="7.125" bestFit="1" customWidth="1"/>
    <col min="28" max="28" width="8.375" customWidth="1"/>
    <col min="29" max="29" width="8.375" bestFit="1" customWidth="1"/>
    <col min="30" max="30" width="6.75" bestFit="1" customWidth="1"/>
    <col min="31" max="31" width="8.875" customWidth="1"/>
    <col min="32" max="32" width="1" style="1" customWidth="1"/>
    <col min="33" max="33" width="10.75" style="167" customWidth="1"/>
    <col min="34" max="34" width="9.875" customWidth="1"/>
    <col min="35" max="35" width="10.375" customWidth="1"/>
    <col min="36" max="36" width="9" customWidth="1"/>
    <col min="37" max="37" width="10.75" customWidth="1"/>
    <col min="38" max="38" width="1" style="1" customWidth="1"/>
    <col min="39" max="39" width="10.875" customWidth="1"/>
    <col min="40" max="40" width="9.875" customWidth="1"/>
    <col min="41" max="41" width="8.875" customWidth="1"/>
    <col min="42" max="42" width="1.875" style="1" customWidth="1"/>
    <col min="43" max="43" width="3.875" hidden="1" customWidth="1"/>
    <col min="44" max="44" width="7.875" hidden="1" customWidth="1" outlineLevel="1"/>
    <col min="45" max="45" width="8" hidden="1" customWidth="1" outlineLevel="1"/>
    <col min="46" max="47" width="6" hidden="1" customWidth="1" outlineLevel="1"/>
    <col min="48" max="48" width="6.5" hidden="1" customWidth="1" outlineLevel="1"/>
    <col min="49" max="49" width="7.75" hidden="1" customWidth="1" outlineLevel="1"/>
    <col min="50" max="50" width="7.875" hidden="1" customWidth="1" outlineLevel="1"/>
    <col min="51" max="51" width="7.75" hidden="1" customWidth="1" outlineLevel="1"/>
    <col min="52" max="52" width="9" hidden="1" customWidth="1" outlineLevel="1"/>
    <col min="53" max="55" width="7.25" hidden="1" customWidth="1" outlineLevel="1"/>
    <col min="56" max="58" width="6.625" hidden="1" customWidth="1" outlineLevel="1"/>
    <col min="59" max="59" width="7.375" style="100" hidden="1" customWidth="1" collapsed="1"/>
    <col min="60" max="60" width="5.25" style="100" hidden="1" customWidth="1"/>
    <col min="61" max="63" width="5" style="100" hidden="1" customWidth="1"/>
    <col min="64" max="64" width="3.875" style="100" hidden="1" customWidth="1"/>
    <col min="65" max="65" width="3.75" style="100" hidden="1" customWidth="1"/>
    <col min="66" max="66" width="5.25" style="100" hidden="1" customWidth="1"/>
    <col min="67" max="67" width="6.5" style="101" hidden="1" customWidth="1"/>
    <col min="68" max="68" width="5.25" style="100" hidden="1" customWidth="1"/>
    <col min="69" max="71" width="5.625" style="100" hidden="1" customWidth="1"/>
    <col min="72" max="72" width="4.875" style="100" hidden="1" customWidth="1"/>
    <col min="73" max="73" width="5.625" style="100" hidden="1" customWidth="1"/>
    <col min="74" max="74" width="6.75" style="100" hidden="1" customWidth="1"/>
    <col min="75" max="75" width="4.875" style="100" hidden="1" customWidth="1"/>
    <col min="76" max="76" width="8.75" style="100" hidden="1" customWidth="1"/>
    <col min="77" max="77" width="11.25" hidden="1" customWidth="1"/>
  </cols>
  <sheetData>
    <row r="1" spans="1:78" x14ac:dyDescent="0.2">
      <c r="D1" s="61" t="s">
        <v>125</v>
      </c>
      <c r="F1" s="230" t="s">
        <v>172</v>
      </c>
      <c r="G1" s="231"/>
      <c r="H1" s="231"/>
      <c r="I1" s="231"/>
      <c r="J1" s="231"/>
      <c r="K1" s="231"/>
      <c r="L1" s="231"/>
      <c r="M1" s="231"/>
      <c r="N1" s="231"/>
      <c r="O1" s="232"/>
      <c r="BG1" s="100" t="s">
        <v>43</v>
      </c>
      <c r="BI1" s="100">
        <v>205</v>
      </c>
    </row>
    <row r="2" spans="1:78" x14ac:dyDescent="0.2">
      <c r="D2" s="61" t="s">
        <v>126</v>
      </c>
      <c r="F2" s="233" t="s">
        <v>173</v>
      </c>
      <c r="G2" s="234"/>
      <c r="H2" s="234"/>
      <c r="I2" s="234"/>
      <c r="J2" s="234"/>
      <c r="K2" s="234"/>
      <c r="L2" s="234"/>
      <c r="M2" s="234"/>
      <c r="N2" s="234"/>
      <c r="O2" s="235"/>
      <c r="BI2" s="100">
        <v>246</v>
      </c>
    </row>
    <row r="3" spans="1:78" x14ac:dyDescent="0.2">
      <c r="D3" s="61" t="s">
        <v>127</v>
      </c>
      <c r="F3" s="236" t="s">
        <v>174</v>
      </c>
      <c r="G3" s="237"/>
      <c r="H3" s="237"/>
      <c r="I3" s="237"/>
      <c r="J3" s="237"/>
      <c r="K3" s="237"/>
      <c r="L3" s="237"/>
      <c r="M3" s="237"/>
      <c r="N3" s="237"/>
      <c r="O3" s="238"/>
    </row>
    <row r="4" spans="1:78" x14ac:dyDescent="0.2">
      <c r="D4" s="61" t="s">
        <v>128</v>
      </c>
      <c r="F4" s="168">
        <v>1</v>
      </c>
      <c r="G4" s="169"/>
      <c r="H4" s="122"/>
      <c r="I4" s="119"/>
      <c r="J4" s="119"/>
      <c r="K4" s="119"/>
      <c r="L4" s="119"/>
      <c r="M4" s="119"/>
      <c r="N4" s="119"/>
      <c r="O4" s="119"/>
    </row>
    <row r="5" spans="1:78" ht="15.75" outlineLevel="1" x14ac:dyDescent="0.25">
      <c r="A5" s="106" t="s">
        <v>123</v>
      </c>
      <c r="F5" s="119"/>
      <c r="G5" s="119"/>
      <c r="H5" s="119"/>
      <c r="I5" s="119"/>
      <c r="J5" s="119"/>
      <c r="K5" s="119"/>
      <c r="L5" s="119"/>
      <c r="M5" s="119"/>
      <c r="N5" s="119"/>
      <c r="O5" s="119"/>
      <c r="V5" t="s">
        <v>130</v>
      </c>
      <c r="W5">
        <v>2020</v>
      </c>
      <c r="BG5" s="119"/>
      <c r="BH5" s="119"/>
      <c r="BI5" s="119"/>
      <c r="BJ5" s="119"/>
      <c r="BK5" s="119"/>
      <c r="BL5" s="119"/>
      <c r="BM5" s="119"/>
      <c r="BN5" s="119"/>
      <c r="BO5" s="127"/>
      <c r="BP5" s="119"/>
      <c r="BQ5" s="119"/>
      <c r="BR5" s="119"/>
      <c r="BS5" s="119"/>
      <c r="BT5" s="119"/>
      <c r="BU5" s="119"/>
      <c r="BV5" s="119"/>
      <c r="BW5" s="119"/>
      <c r="BX5" s="119"/>
    </row>
    <row r="6" spans="1:78" ht="15" outlineLevel="1" x14ac:dyDescent="0.2">
      <c r="A6" s="107" t="s">
        <v>124</v>
      </c>
      <c r="F6" s="120"/>
      <c r="G6" s="120"/>
      <c r="H6" s="120"/>
      <c r="I6" s="120"/>
      <c r="J6" s="120"/>
      <c r="K6" s="120"/>
      <c r="L6" s="120"/>
      <c r="M6" s="120"/>
      <c r="N6" s="120"/>
      <c r="O6" s="120"/>
      <c r="AB6" s="75" t="s">
        <v>131</v>
      </c>
      <c r="AC6" s="170">
        <f>IF(AC7=205,10.64%,IF(AC7=246,13.04%,0))</f>
        <v>0.10640000000000001</v>
      </c>
      <c r="BG6" s="120"/>
      <c r="BH6" s="120"/>
      <c r="BI6" s="120"/>
      <c r="BJ6" s="120"/>
      <c r="BK6" s="120"/>
      <c r="BL6" s="120"/>
      <c r="BM6" s="120"/>
      <c r="BN6" s="120"/>
      <c r="BO6" s="120"/>
      <c r="BP6" s="125"/>
      <c r="BQ6" s="120"/>
      <c r="BR6" s="120"/>
      <c r="BS6" s="120"/>
      <c r="BT6" s="120"/>
      <c r="BU6" s="120"/>
      <c r="BV6" s="120"/>
      <c r="BW6" s="120"/>
      <c r="BX6" s="120"/>
    </row>
    <row r="7" spans="1:78" outlineLevel="1" x14ac:dyDescent="0.2">
      <c r="F7" s="171"/>
      <c r="G7" s="171"/>
      <c r="H7" s="171"/>
      <c r="I7" s="171"/>
      <c r="J7" s="171"/>
      <c r="K7" s="171"/>
      <c r="L7" s="171"/>
      <c r="M7" s="171"/>
      <c r="N7" s="171"/>
      <c r="O7" s="171"/>
      <c r="Q7"/>
      <c r="R7"/>
      <c r="S7"/>
      <c r="T7"/>
      <c r="U7" s="61" t="s">
        <v>129</v>
      </c>
      <c r="V7" s="172">
        <v>16</v>
      </c>
      <c r="W7" s="74" t="s">
        <v>100</v>
      </c>
      <c r="AB7" s="26" t="s">
        <v>132</v>
      </c>
      <c r="AC7" s="172">
        <v>205</v>
      </c>
      <c r="AD7" s="166" t="s">
        <v>100</v>
      </c>
      <c r="BG7" s="171"/>
      <c r="BH7" s="171"/>
      <c r="BI7" s="171"/>
      <c r="BJ7" s="171"/>
      <c r="BK7" s="171"/>
      <c r="BL7" s="171"/>
      <c r="BM7" s="171"/>
      <c r="BN7" s="171"/>
      <c r="BO7" s="173"/>
      <c r="BP7" s="171"/>
      <c r="BQ7" s="171"/>
      <c r="BR7" s="171"/>
      <c r="BS7" s="171"/>
      <c r="BT7" s="171"/>
      <c r="BU7" s="171"/>
      <c r="BV7" s="171"/>
      <c r="BW7" s="171"/>
      <c r="BX7" s="171"/>
    </row>
    <row r="8" spans="1:78" outlineLevel="1" x14ac:dyDescent="0.2">
      <c r="F8" s="171"/>
      <c r="G8" s="171"/>
      <c r="H8" s="171"/>
      <c r="I8" s="171"/>
      <c r="J8" s="171"/>
      <c r="K8" s="171"/>
      <c r="L8" s="171"/>
      <c r="M8" s="171"/>
      <c r="N8" s="171"/>
      <c r="O8" s="171"/>
      <c r="AE8" s="46" t="s">
        <v>135</v>
      </c>
      <c r="AG8" s="174">
        <v>3.0000000000000001E-3</v>
      </c>
      <c r="AH8" t="s">
        <v>3</v>
      </c>
      <c r="BG8" s="171"/>
      <c r="BH8" s="171"/>
      <c r="BI8" s="171"/>
      <c r="BJ8" s="171"/>
      <c r="BK8" s="171"/>
      <c r="BL8" s="171"/>
      <c r="BM8" s="171"/>
      <c r="BN8" s="171"/>
      <c r="BO8" s="173"/>
      <c r="BP8" s="171"/>
      <c r="BQ8" s="171"/>
      <c r="BR8" s="171"/>
      <c r="BS8" s="171"/>
      <c r="BT8" s="171"/>
      <c r="BU8" s="171"/>
      <c r="BV8" s="171"/>
      <c r="BW8" s="171"/>
      <c r="BX8" s="171"/>
    </row>
    <row r="9" spans="1:78" ht="15.75" outlineLevel="1" x14ac:dyDescent="0.25">
      <c r="A9" s="106" t="s">
        <v>122</v>
      </c>
      <c r="F9" s="171"/>
      <c r="G9" s="171"/>
      <c r="H9" s="171"/>
      <c r="I9" s="171"/>
      <c r="J9" s="171"/>
      <c r="K9" s="171"/>
      <c r="L9" s="171"/>
      <c r="M9" s="171"/>
      <c r="N9" s="171"/>
      <c r="O9" s="171"/>
      <c r="U9"/>
      <c r="W9" s="148"/>
      <c r="X9" s="149"/>
      <c r="Y9" s="149"/>
      <c r="Z9" s="149"/>
      <c r="AA9" s="150"/>
      <c r="AB9" s="151" t="s">
        <v>133</v>
      </c>
      <c r="AC9" s="175">
        <v>40</v>
      </c>
      <c r="AD9" s="166" t="s">
        <v>100</v>
      </c>
      <c r="AE9" s="46" t="s">
        <v>135</v>
      </c>
      <c r="AF9"/>
      <c r="AG9" s="172"/>
      <c r="AH9" t="s">
        <v>0</v>
      </c>
      <c r="BG9" s="171"/>
      <c r="BH9" s="171"/>
      <c r="BI9" s="171"/>
      <c r="BJ9" s="171"/>
      <c r="BK9" s="171"/>
      <c r="BL9" s="171"/>
      <c r="BM9" s="171"/>
      <c r="BN9" s="171"/>
      <c r="BO9" s="173"/>
      <c r="BP9" s="171"/>
      <c r="BQ9" s="171"/>
      <c r="BR9" s="171"/>
      <c r="BS9" s="171"/>
      <c r="BT9" s="171"/>
      <c r="BU9" s="171"/>
      <c r="BV9" s="171"/>
      <c r="BW9" s="171"/>
      <c r="BX9" s="171"/>
    </row>
    <row r="10" spans="1:78" ht="15" outlineLevel="1" x14ac:dyDescent="0.25"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W10" s="148"/>
      <c r="X10" s="149"/>
      <c r="Y10" s="152"/>
      <c r="Z10" s="149"/>
      <c r="AA10" s="149"/>
      <c r="AB10" s="151" t="s">
        <v>134</v>
      </c>
      <c r="AC10" s="176">
        <v>29.3</v>
      </c>
      <c r="AD10" s="43" t="s">
        <v>0</v>
      </c>
      <c r="AE10" s="46" t="s">
        <v>135</v>
      </c>
      <c r="AF10" s="44"/>
      <c r="AG10" s="177">
        <f>IF(AG8&gt;0,ROUND(AC10*AG8*2,1)/2,AG9)</f>
        <v>0.1</v>
      </c>
      <c r="AH10" s="47"/>
      <c r="AI10" s="153" t="s">
        <v>136</v>
      </c>
      <c r="AJ10" s="177">
        <f>AC10+AG10</f>
        <v>29.400000000000002</v>
      </c>
      <c r="AK10" t="s">
        <v>0</v>
      </c>
      <c r="BG10" s="171"/>
      <c r="BH10" s="171"/>
      <c r="BI10" s="171"/>
      <c r="BJ10" s="171"/>
      <c r="BK10" s="171"/>
      <c r="BL10" s="171"/>
      <c r="BM10" s="171"/>
      <c r="BN10" s="171"/>
      <c r="BO10" s="173"/>
      <c r="BP10" s="171"/>
      <c r="BQ10" s="171"/>
      <c r="BR10" s="171"/>
      <c r="BS10" s="171"/>
      <c r="BT10" s="171"/>
      <c r="BU10" s="171"/>
      <c r="BV10" s="171"/>
      <c r="BW10" s="171"/>
      <c r="BX10" s="171"/>
    </row>
    <row r="11" spans="1:78" s="3" customFormat="1" ht="14.25" customHeight="1" x14ac:dyDescent="0.2">
      <c r="A11" s="215" t="s">
        <v>137</v>
      </c>
      <c r="B11" s="216"/>
      <c r="C11" s="216"/>
      <c r="D11" s="217"/>
      <c r="E11" s="8"/>
      <c r="F11" s="218" t="s">
        <v>138</v>
      </c>
      <c r="G11" s="219"/>
      <c r="H11" s="219"/>
      <c r="I11" s="219"/>
      <c r="J11" s="219"/>
      <c r="K11" s="219"/>
      <c r="L11" s="219"/>
      <c r="M11" s="219"/>
      <c r="N11" s="219"/>
      <c r="O11" s="220"/>
      <c r="P11" s="108"/>
      <c r="Q11" s="215" t="s">
        <v>162</v>
      </c>
      <c r="R11" s="216"/>
      <c r="S11" s="216"/>
      <c r="T11" s="216"/>
      <c r="U11" s="216"/>
      <c r="V11" s="216"/>
      <c r="W11" s="216"/>
      <c r="X11" s="217"/>
      <c r="Y11" s="42"/>
      <c r="Z11" s="215" t="s">
        <v>163</v>
      </c>
      <c r="AA11" s="216"/>
      <c r="AB11" s="216"/>
      <c r="AC11" s="219"/>
      <c r="AD11" s="219"/>
      <c r="AE11" s="220"/>
      <c r="AF11" s="42"/>
      <c r="AG11" s="218" t="s">
        <v>164</v>
      </c>
      <c r="AH11" s="219"/>
      <c r="AI11" s="219"/>
      <c r="AJ11" s="216"/>
      <c r="AK11" s="217"/>
      <c r="AL11" s="42"/>
      <c r="AM11" s="128"/>
      <c r="AN11" s="128"/>
      <c r="AO11" s="128"/>
      <c r="AP11" s="42"/>
      <c r="AQ11" s="123"/>
      <c r="AR11" s="124" t="s">
        <v>19</v>
      </c>
      <c r="AS11" s="124" t="s">
        <v>20</v>
      </c>
      <c r="AT11" s="124"/>
      <c r="AU11" s="124" t="s">
        <v>21</v>
      </c>
      <c r="AV11" s="124" t="s">
        <v>22</v>
      </c>
      <c r="AW11" s="124" t="s">
        <v>23</v>
      </c>
      <c r="AX11" s="124" t="s">
        <v>24</v>
      </c>
      <c r="AY11" s="124" t="s">
        <v>25</v>
      </c>
      <c r="AZ11" s="124" t="s">
        <v>26</v>
      </c>
      <c r="BA11" s="124" t="s">
        <v>27</v>
      </c>
      <c r="BB11" s="124" t="s">
        <v>27</v>
      </c>
      <c r="BC11" s="124" t="s">
        <v>27</v>
      </c>
      <c r="BD11" s="124" t="s">
        <v>27</v>
      </c>
      <c r="BE11" s="124" t="s">
        <v>27</v>
      </c>
      <c r="BF11" s="124" t="s">
        <v>27</v>
      </c>
      <c r="BG11" s="178"/>
      <c r="BH11" s="178"/>
      <c r="BI11" s="178"/>
      <c r="BJ11" s="178"/>
      <c r="BK11" s="178"/>
      <c r="BL11" s="178"/>
      <c r="BM11" s="178"/>
      <c r="BN11" s="178"/>
      <c r="BO11" s="179"/>
      <c r="BP11" s="178"/>
      <c r="BQ11" s="178"/>
      <c r="BR11" s="178"/>
      <c r="BS11" s="178"/>
      <c r="BT11" s="178"/>
      <c r="BU11" s="178"/>
      <c r="BV11" s="178"/>
      <c r="BW11" s="178"/>
      <c r="BX11" s="178"/>
      <c r="BY11" s="123"/>
      <c r="BZ11" s="123"/>
    </row>
    <row r="12" spans="1:78" s="131" customFormat="1" ht="212.25" customHeight="1" outlineLevel="1" collapsed="1" x14ac:dyDescent="0.2">
      <c r="A12" s="139" t="s">
        <v>118</v>
      </c>
      <c r="B12" s="139" t="s">
        <v>119</v>
      </c>
      <c r="C12" s="139" t="s">
        <v>120</v>
      </c>
      <c r="D12" s="139" t="s">
        <v>121</v>
      </c>
      <c r="E12" s="8"/>
      <c r="F12" s="180" t="s">
        <v>139</v>
      </c>
      <c r="G12" s="180" t="s">
        <v>175</v>
      </c>
      <c r="H12" s="180" t="s">
        <v>140</v>
      </c>
      <c r="I12" s="180" t="s">
        <v>141</v>
      </c>
      <c r="J12" s="180" t="s">
        <v>142</v>
      </c>
      <c r="K12" s="180" t="s">
        <v>147</v>
      </c>
      <c r="L12" s="180" t="s">
        <v>146</v>
      </c>
      <c r="M12" s="180" t="s">
        <v>145</v>
      </c>
      <c r="N12" s="180" t="s">
        <v>144</v>
      </c>
      <c r="O12" s="180" t="s">
        <v>143</v>
      </c>
      <c r="P12" s="8"/>
      <c r="Q12" s="139" t="s">
        <v>151</v>
      </c>
      <c r="R12" s="139" t="s">
        <v>148</v>
      </c>
      <c r="S12" s="139" t="s">
        <v>149</v>
      </c>
      <c r="T12" s="139" t="s">
        <v>150</v>
      </c>
      <c r="U12" s="139" t="s">
        <v>152</v>
      </c>
      <c r="V12" s="139" t="s">
        <v>153</v>
      </c>
      <c r="W12" s="139" t="s">
        <v>154</v>
      </c>
      <c r="X12" s="139" t="s">
        <v>155</v>
      </c>
      <c r="Y12" s="140"/>
      <c r="Z12" s="139" t="s">
        <v>156</v>
      </c>
      <c r="AA12" s="139" t="s">
        <v>157</v>
      </c>
      <c r="AB12" s="139" t="s">
        <v>158</v>
      </c>
      <c r="AC12" s="139" t="s">
        <v>159</v>
      </c>
      <c r="AD12" s="139" t="s">
        <v>160</v>
      </c>
      <c r="AE12" s="139" t="s">
        <v>161</v>
      </c>
      <c r="AF12" s="140"/>
      <c r="AG12" s="181" t="s">
        <v>165</v>
      </c>
      <c r="AH12" s="139" t="s">
        <v>166</v>
      </c>
      <c r="AI12" s="139" t="s">
        <v>167</v>
      </c>
      <c r="AJ12" s="139" t="s">
        <v>160</v>
      </c>
      <c r="AK12" s="139" t="s">
        <v>168</v>
      </c>
      <c r="AL12" s="140"/>
      <c r="AM12" s="139" t="s">
        <v>169</v>
      </c>
      <c r="AN12" s="139" t="s">
        <v>170</v>
      </c>
      <c r="AO12" s="139" t="s">
        <v>171</v>
      </c>
      <c r="AP12" s="8"/>
      <c r="AR12" s="90" t="s">
        <v>28</v>
      </c>
      <c r="AS12" s="90" t="s">
        <v>29</v>
      </c>
      <c r="AT12" s="94" t="s">
        <v>39</v>
      </c>
      <c r="AU12" s="94" t="s">
        <v>40</v>
      </c>
      <c r="AV12" s="90" t="s">
        <v>31</v>
      </c>
      <c r="AW12" s="90" t="s">
        <v>30</v>
      </c>
      <c r="AX12" s="90" t="s">
        <v>32</v>
      </c>
      <c r="AY12" s="90" t="s">
        <v>33</v>
      </c>
      <c r="AZ12" s="90" t="s">
        <v>41</v>
      </c>
      <c r="BA12" s="90" t="s">
        <v>34</v>
      </c>
      <c r="BB12" s="90" t="s">
        <v>35</v>
      </c>
      <c r="BC12" s="90" t="s">
        <v>36</v>
      </c>
      <c r="BD12" s="90" t="s">
        <v>37</v>
      </c>
      <c r="BE12" s="90" t="s">
        <v>38</v>
      </c>
      <c r="BF12" s="90" t="s">
        <v>42</v>
      </c>
      <c r="BG12" s="182" t="s">
        <v>5</v>
      </c>
      <c r="BH12" s="182" t="s">
        <v>7</v>
      </c>
      <c r="BI12" s="182" t="s">
        <v>18</v>
      </c>
      <c r="BJ12" s="183" t="s">
        <v>45</v>
      </c>
      <c r="BK12" s="183" t="s">
        <v>6</v>
      </c>
      <c r="BL12" s="183" t="s">
        <v>4</v>
      </c>
      <c r="BM12" s="183" t="s">
        <v>9</v>
      </c>
      <c r="BN12" s="184" t="s">
        <v>44</v>
      </c>
      <c r="BO12" s="185" t="s">
        <v>13</v>
      </c>
      <c r="BP12" s="182" t="s">
        <v>10</v>
      </c>
      <c r="BQ12" s="182" t="s">
        <v>11</v>
      </c>
      <c r="BR12" s="182" t="s">
        <v>14</v>
      </c>
      <c r="BS12" s="186" t="s">
        <v>15</v>
      </c>
      <c r="BT12" s="186" t="s">
        <v>16</v>
      </c>
      <c r="BU12" s="186" t="s">
        <v>17</v>
      </c>
      <c r="BV12" s="187" t="s">
        <v>12</v>
      </c>
      <c r="BW12" s="182" t="s">
        <v>1</v>
      </c>
      <c r="BX12" s="188" t="s">
        <v>2</v>
      </c>
    </row>
    <row r="13" spans="1:78" s="3" customFormat="1" x14ac:dyDescent="0.2">
      <c r="A13" s="14"/>
      <c r="B13" s="14"/>
      <c r="C13" s="14"/>
      <c r="D13" s="62">
        <v>41</v>
      </c>
      <c r="E13" s="63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63"/>
      <c r="Q13" s="2"/>
      <c r="R13" s="2"/>
      <c r="S13" s="2"/>
      <c r="T13" s="2"/>
      <c r="U13" s="10">
        <v>1.5</v>
      </c>
      <c r="V13" s="10">
        <v>2</v>
      </c>
      <c r="W13" s="10"/>
      <c r="X13" s="10"/>
      <c r="Y13" s="6"/>
      <c r="Z13" s="2"/>
      <c r="AA13" s="2"/>
      <c r="AB13" s="2"/>
      <c r="AC13" s="10">
        <v>1.25</v>
      </c>
      <c r="AD13" s="10">
        <v>1.5</v>
      </c>
      <c r="AE13" s="10">
        <v>2</v>
      </c>
      <c r="AF13" s="6"/>
      <c r="AG13" s="190">
        <v>1</v>
      </c>
      <c r="AH13" s="13">
        <v>1</v>
      </c>
      <c r="AI13" s="13">
        <v>1.25</v>
      </c>
      <c r="AJ13" s="13">
        <v>1.5</v>
      </c>
      <c r="AK13" s="13">
        <v>2</v>
      </c>
      <c r="AL13" s="6"/>
      <c r="AM13" s="10"/>
      <c r="AN13" s="60">
        <f>AC6</f>
        <v>0.10640000000000001</v>
      </c>
      <c r="AO13" s="60">
        <v>8.3299999999999999E-2</v>
      </c>
      <c r="AP13" s="6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89"/>
      <c r="BH13" s="189"/>
      <c r="BI13" s="189"/>
      <c r="BJ13" s="189"/>
      <c r="BK13" s="189"/>
      <c r="BL13" s="189"/>
      <c r="BM13" s="189"/>
      <c r="BN13" s="189"/>
      <c r="BO13" s="191"/>
      <c r="BP13" s="189"/>
      <c r="BQ13" s="189"/>
      <c r="BR13" s="189"/>
      <c r="BS13" s="189"/>
      <c r="BT13" s="10">
        <v>1.25</v>
      </c>
      <c r="BU13" s="189"/>
      <c r="BV13" s="10">
        <v>1.25</v>
      </c>
      <c r="BW13" s="10">
        <v>1.5</v>
      </c>
      <c r="BX13" s="10">
        <v>2</v>
      </c>
    </row>
    <row r="14" spans="1:78" s="4" customFormat="1" x14ac:dyDescent="0.2">
      <c r="A14" s="64" t="s">
        <v>8</v>
      </c>
      <c r="B14" s="44"/>
      <c r="C14" s="44"/>
      <c r="D14" s="192"/>
      <c r="E14" s="36"/>
      <c r="F14" s="189"/>
      <c r="G14" s="113">
        <f>ROUND((AC9),2)-SUM(G15:G67)</f>
        <v>0</v>
      </c>
      <c r="H14" s="189"/>
      <c r="I14" s="189"/>
      <c r="J14" s="189"/>
      <c r="K14" s="189"/>
      <c r="L14" s="189"/>
      <c r="M14" s="189"/>
      <c r="N14" s="189"/>
      <c r="O14" s="189"/>
      <c r="P14" s="109"/>
      <c r="Q14" s="66"/>
      <c r="R14" s="66"/>
      <c r="S14" s="66"/>
      <c r="T14" s="66"/>
      <c r="U14" s="20"/>
      <c r="V14" s="193"/>
      <c r="W14" s="193"/>
      <c r="X14" s="193"/>
      <c r="Y14" s="7"/>
      <c r="Z14" s="194"/>
      <c r="AA14" s="20"/>
      <c r="AB14" s="18"/>
      <c r="AC14" s="194"/>
      <c r="AD14" s="194"/>
      <c r="AE14" s="193"/>
      <c r="AF14" s="7"/>
      <c r="AG14" s="194"/>
      <c r="AH14" s="194"/>
      <c r="AI14" s="194"/>
      <c r="AJ14" s="194"/>
      <c r="AK14" s="194"/>
      <c r="AL14" s="6"/>
      <c r="AM14" s="19"/>
      <c r="AN14" s="19"/>
      <c r="AO14" s="19"/>
      <c r="AP14" s="7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89"/>
      <c r="BH14" s="189"/>
      <c r="BI14" s="189"/>
      <c r="BJ14" s="189"/>
      <c r="BK14" s="189"/>
      <c r="BL14" s="189"/>
      <c r="BM14" s="189"/>
      <c r="BN14" s="189"/>
      <c r="BO14" s="191"/>
      <c r="BP14" s="189"/>
      <c r="BQ14" s="189"/>
      <c r="BR14" s="189"/>
      <c r="BS14" s="189"/>
      <c r="BT14" s="189"/>
      <c r="BU14" s="189"/>
      <c r="BV14" s="189"/>
      <c r="BW14" s="189"/>
      <c r="BX14" s="189"/>
    </row>
    <row r="15" spans="1:78" s="27" customFormat="1" ht="15" x14ac:dyDescent="0.25">
      <c r="A15" s="32"/>
      <c r="B15" s="33"/>
      <c r="C15" s="33"/>
      <c r="D15" s="195"/>
      <c r="E15" s="34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10"/>
      <c r="Q15" s="195"/>
      <c r="R15" s="195"/>
      <c r="S15" s="195"/>
      <c r="T15" s="195"/>
      <c r="U15" s="195"/>
      <c r="V15" s="195"/>
      <c r="W15" s="195"/>
      <c r="X15" s="195"/>
      <c r="Y15" s="34"/>
      <c r="Z15" s="196"/>
      <c r="AA15" s="35"/>
      <c r="AB15" s="30"/>
      <c r="AC15" s="196"/>
      <c r="AD15" s="196"/>
      <c r="AE15" s="195"/>
      <c r="AF15" s="34"/>
      <c r="AG15" s="196"/>
      <c r="AH15" s="196"/>
      <c r="AI15" s="196"/>
      <c r="AJ15" s="196"/>
      <c r="AK15" s="196"/>
      <c r="AL15" s="6"/>
      <c r="AM15" s="31"/>
      <c r="AN15" s="31"/>
      <c r="AO15" s="31"/>
      <c r="AP15" s="34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189"/>
      <c r="BH15" s="189"/>
      <c r="BI15" s="189"/>
      <c r="BJ15" s="189"/>
      <c r="BK15" s="189"/>
      <c r="BL15" s="189"/>
      <c r="BM15" s="189"/>
      <c r="BN15" s="189"/>
      <c r="BO15" s="191"/>
      <c r="BP15" s="189"/>
      <c r="BQ15" s="189"/>
      <c r="BR15" s="189"/>
      <c r="BS15" s="189"/>
      <c r="BT15" s="189"/>
      <c r="BU15" s="189"/>
      <c r="BV15" s="189"/>
      <c r="BW15" s="189"/>
      <c r="BX15" s="189"/>
    </row>
    <row r="16" spans="1:78" s="4" customFormat="1" ht="15" x14ac:dyDescent="0.2">
      <c r="A16" s="2" t="s">
        <v>46</v>
      </c>
      <c r="B16" s="102">
        <v>5</v>
      </c>
      <c r="C16" s="77">
        <f>B16-2</f>
        <v>3</v>
      </c>
      <c r="D16" s="197">
        <f t="shared" ref="D16:D68" si="0">ROUND(IF($F$4&lt;=100%,$D$13/5*C16*$F$4,$D$13/5*C16*100%),2)</f>
        <v>24.6</v>
      </c>
      <c r="E16" s="7"/>
      <c r="F16" s="198">
        <v>8.1999999999999993</v>
      </c>
      <c r="G16" s="198"/>
      <c r="H16" s="198"/>
      <c r="I16" s="198"/>
      <c r="J16" s="198"/>
      <c r="K16" s="198"/>
      <c r="L16" s="198"/>
      <c r="M16" s="198"/>
      <c r="N16" s="198"/>
      <c r="O16" s="198"/>
      <c r="P16" s="111"/>
      <c r="Q16" s="199"/>
      <c r="R16" s="199">
        <v>16.399999999999999</v>
      </c>
      <c r="S16" s="199"/>
      <c r="T16" s="199"/>
      <c r="U16" s="199"/>
      <c r="V16" s="199"/>
      <c r="W16" s="200">
        <f t="shared" ref="W16:W68" si="1">SUM(F16:V16)</f>
        <v>24.599999999999998</v>
      </c>
      <c r="X16" s="197">
        <f>SUM(Q16:V16)</f>
        <v>16.399999999999999</v>
      </c>
      <c r="Y16" s="7"/>
      <c r="Z16" s="201">
        <f t="shared" ref="Z16:Z47" si="2">IF(W16=0,0,BP16)</f>
        <v>16.399999999999999</v>
      </c>
      <c r="AA16" s="12">
        <f t="shared" ref="AA16:AA47" si="3">IF(W16=0,0,BU16)</f>
        <v>-3.5527136788005009E-15</v>
      </c>
      <c r="AB16" s="81">
        <f>BS16</f>
        <v>-3.5527136788005009E-15</v>
      </c>
      <c r="AC16" s="201">
        <f t="shared" ref="AC16:AC47" si="4">IF(W16=0,0,BT16+BV16)</f>
        <v>0</v>
      </c>
      <c r="AD16" s="201">
        <f t="shared" ref="AD16:AE31" si="5">IF(U16="",0,U16)</f>
        <v>0</v>
      </c>
      <c r="AE16" s="201">
        <f t="shared" si="5"/>
        <v>0</v>
      </c>
      <c r="AF16" s="7"/>
      <c r="AG16" s="201">
        <f>ROUND($AJ$10*Z16*AG$13,1)</f>
        <v>482.2</v>
      </c>
      <c r="AH16" s="201">
        <f>IF(AA16&lt;=0,0,ROUND($AJ$10*AA16*AH$13,1))</f>
        <v>0</v>
      </c>
      <c r="AI16" s="201">
        <f t="shared" ref="AI16:AK31" si="6">ROUND($AJ$10*AC16*AI$13,1)</f>
        <v>0</v>
      </c>
      <c r="AJ16" s="201">
        <f t="shared" si="6"/>
        <v>0</v>
      </c>
      <c r="AK16" s="201">
        <f t="shared" si="6"/>
        <v>0</v>
      </c>
      <c r="AL16" s="6"/>
      <c r="AM16" s="11">
        <f>SUM(AG16:AL16)</f>
        <v>482.2</v>
      </c>
      <c r="AN16" s="11">
        <f t="shared" ref="AN16:AN68" si="7">IF(AA16&lt;0,ROUND((Z16+AC16+AD16+AE16)*$AJ$10*$AN$13*2,1)/2,ROUND((Z16+AA16+AC16+AD16+AE16)*$AJ$10*$AN$13*2,1)/2)</f>
        <v>51.3</v>
      </c>
      <c r="AO16" s="11">
        <f>ROUND((AM16+AN16)*$AO$13*2,1)/2</f>
        <v>44.45</v>
      </c>
      <c r="AP16" s="7"/>
      <c r="AR16" s="91" t="str">
        <f t="shared" ref="AR16:AR68" si="8">IF(SUM(Q16:V16)=0,"OUI","NON")</f>
        <v>NON</v>
      </c>
      <c r="AS16" s="91" t="str">
        <f>IF(SUM(Q16:V16)=0,"OUI","NON")</f>
        <v>NON</v>
      </c>
      <c r="AT16" s="91" t="str">
        <f>IF($W16&lt;41,"OUI","NON")</f>
        <v>OUI</v>
      </c>
      <c r="AU16" s="91" t="str">
        <f>IF($W16=41,"OUI","NON")</f>
        <v>NON</v>
      </c>
      <c r="AV16" s="91" t="str">
        <f>IF(AND($W16&lt;=45,$W16&gt;41),"OUI","NON")</f>
        <v>NON</v>
      </c>
      <c r="AW16" s="91" t="str">
        <f>IF(BI16&gt;0,"OUI","NON")</f>
        <v>NON</v>
      </c>
      <c r="AX16" s="91" t="str">
        <f>IF(BO16=0,"NON","OUI")</f>
        <v>NON</v>
      </c>
      <c r="AY16" s="91" t="str">
        <f t="shared" ref="AY16:AY68" si="9">IF(AND(BS15&gt;=80,BS16&gt;=80),"OUI","NON")</f>
        <v>NON</v>
      </c>
      <c r="AZ16" s="91" t="str">
        <f t="shared" ref="AZ16:AZ68" si="10">IF(AND(BS16=80,BS15&lt;80),"OUI","NON")</f>
        <v>NON</v>
      </c>
      <c r="BA16" s="92" t="str">
        <f t="shared" ref="BA16:BA68" si="11">IF(AND(AR16="NON",AS16="NON"),"",IF(AR16="OUI",1,IF(AND(AS16="OUI",AW16="OUI"),2,IF(AU16="OUI",3,4))))</f>
        <v/>
      </c>
      <c r="BB16" s="92">
        <f t="shared" ref="BB16:BB68" si="12">IF(OR(AR16="OUI",AS16="OUI"),"",IF(AU16="OUI",IF(AW16="OUI",5,6),IF(AT16="OUI",IF(AW16="OUI",7,8),"")))</f>
        <v>8</v>
      </c>
      <c r="BC16" s="92" t="str">
        <f t="shared" ref="BC16:BC68" si="13">IF(SUM(BA16:BB16)&gt;0,"",IF(AND(AV16="OUI",AW16="NON",AX16="NON"),IF(AY16="OUI",9,IF(AZ16="NON",10,11)),""))</f>
        <v/>
      </c>
      <c r="BD16" s="92" t="str">
        <f t="shared" ref="BD16:BD68" si="14">IF(SUM(BA16:BB16)&gt;0,"",IF(AV16="OUI",IF(AW16="NON",IF(AX16="oui",IF(AY16="OUI",12,IF(AZ16="NON",13,14)),""),15),""))</f>
        <v/>
      </c>
      <c r="BE16" s="92" t="str">
        <f t="shared" ref="BE16:BE68" si="15">IF(SUM(BA16:BD16)&gt;0,"",IF(AV16="NON",IF(AW16="OUI",16,IF(AY16="OUI",17,IF(AZ16="NON",18,19))),""))</f>
        <v/>
      </c>
      <c r="BF16" s="93">
        <f>SUM(BA16:BE16)</f>
        <v>8</v>
      </c>
      <c r="BG16" s="189">
        <f t="shared" ref="BG16:BI47" si="16">F16</f>
        <v>8.1999999999999993</v>
      </c>
      <c r="BH16" s="189">
        <f t="shared" si="16"/>
        <v>0</v>
      </c>
      <c r="BI16" s="189">
        <f t="shared" si="16"/>
        <v>0</v>
      </c>
      <c r="BJ16" s="189">
        <f t="shared" ref="BJ16:BJ21" si="17">J16</f>
        <v>0</v>
      </c>
      <c r="BK16" s="189">
        <f t="shared" ref="BK16:BK47" si="18">L16</f>
        <v>0</v>
      </c>
      <c r="BL16" s="189">
        <f t="shared" ref="BL16:BL47" si="19">M16</f>
        <v>0</v>
      </c>
      <c r="BM16" s="189">
        <f t="shared" ref="BM16:BM47" si="20">N16</f>
        <v>0</v>
      </c>
      <c r="BN16" s="189">
        <f t="shared" ref="BN16:BN68" si="21">O16+I16</f>
        <v>0</v>
      </c>
      <c r="BO16" s="191">
        <f>SUM(BJ16:BN16)</f>
        <v>0</v>
      </c>
      <c r="BP16" s="202">
        <f t="shared" ref="BP16:BP47" si="22">IF(H16&gt;0,W16-G16-U16-V16-H16-BV16,IF(BQ16&gt;0,W16-BG16-BH16-BO16-BI16-U16-V16-BQ16-BV16,W16-BG16-BH16-BO16-BI16-U16-V16-BV16))</f>
        <v>16.399999999999999</v>
      </c>
      <c r="BQ16" s="203">
        <f t="shared" ref="BQ16:BQ47" si="23">IF(SUM(Q16:V16)=0,IF(H16&gt;0,W16-BV16-D16-BI16-BW16-BX16,0),W16-BV16-D16-BI16-BW16-BX16)</f>
        <v>-3.5527136788005009E-15</v>
      </c>
      <c r="BR16" s="189">
        <f>SUM($BQ$16:BQ16)</f>
        <v>-3.5527136788005009E-15</v>
      </c>
      <c r="BS16" s="189">
        <f t="shared" ref="BS16:BS68" si="24">IF(BS15+BQ16&lt;=80,BS15+BQ16,IF(BQ16&lt;0,BS15+BQ16,80))</f>
        <v>-3.5527136788005009E-15</v>
      </c>
      <c r="BT16" s="189">
        <f t="shared" ref="BT16:BT68" si="25">IF(AND(76&lt;BS15,BS15&lt;80),IF(BS15+BQ16&lt;=80,0,BQ16-(80-BS15)),IF(BS15&lt;76,0,IF(BQ16&gt;0,BQ16,0)))</f>
        <v>0</v>
      </c>
      <c r="BU16" s="189">
        <f t="shared" ref="BU16:BU68" si="26">BQ16-BT16</f>
        <v>-3.5527136788005009E-15</v>
      </c>
      <c r="BV16" s="204">
        <f t="shared" ref="BV16:BV47" si="27">IF(W16&gt;D16+4+BW16+BX16,W16-(D16+4),0)</f>
        <v>0</v>
      </c>
      <c r="BW16" s="189">
        <f t="shared" ref="BW16:BW63" si="28">U16</f>
        <v>0</v>
      </c>
      <c r="BX16" s="189">
        <f t="shared" ref="BX16:BX63" si="29">V16</f>
        <v>0</v>
      </c>
    </row>
    <row r="17" spans="1:76" s="4" customFormat="1" ht="15" x14ac:dyDescent="0.2">
      <c r="A17" s="2" t="s">
        <v>47</v>
      </c>
      <c r="B17" s="77">
        <v>7</v>
      </c>
      <c r="C17" s="77">
        <f t="shared" ref="C17:C67" si="30">B17-2</f>
        <v>5</v>
      </c>
      <c r="D17" s="197">
        <f t="shared" si="0"/>
        <v>41</v>
      </c>
      <c r="E17" s="7"/>
      <c r="F17" s="198">
        <v>41</v>
      </c>
      <c r="G17" s="198"/>
      <c r="H17" s="198"/>
      <c r="I17" s="198"/>
      <c r="J17" s="198"/>
      <c r="K17" s="198"/>
      <c r="L17" s="198"/>
      <c r="M17" s="198"/>
      <c r="N17" s="198"/>
      <c r="O17" s="198"/>
      <c r="P17" s="111"/>
      <c r="Q17" s="199"/>
      <c r="R17" s="199"/>
      <c r="S17" s="199"/>
      <c r="T17" s="199"/>
      <c r="U17" s="205"/>
      <c r="V17" s="205"/>
      <c r="W17" s="200">
        <f>SUM(F17:V17)</f>
        <v>41</v>
      </c>
      <c r="X17" s="197">
        <f>SUM(Q17:V17)</f>
        <v>0</v>
      </c>
      <c r="Y17" s="7"/>
      <c r="Z17" s="201">
        <f t="shared" si="2"/>
        <v>0</v>
      </c>
      <c r="AA17" s="12">
        <f t="shared" si="3"/>
        <v>0</v>
      </c>
      <c r="AB17" s="81">
        <f t="shared" ref="AB17:AB68" si="31">BS17</f>
        <v>-3.5527136788005009E-15</v>
      </c>
      <c r="AC17" s="201">
        <f t="shared" si="4"/>
        <v>0</v>
      </c>
      <c r="AD17" s="201">
        <f t="shared" si="5"/>
        <v>0</v>
      </c>
      <c r="AE17" s="201">
        <f t="shared" si="5"/>
        <v>0</v>
      </c>
      <c r="AF17" s="7"/>
      <c r="AG17" s="201">
        <f t="shared" ref="AG17:AG68" si="32">ROUND($AJ$10*Z17*AG$13,1)</f>
        <v>0</v>
      </c>
      <c r="AH17" s="201">
        <f t="shared" ref="AH17:AH68" si="33">IF(AA17&lt;=0,0,ROUND($AJ$10*AA17*AH$13,1))</f>
        <v>0</v>
      </c>
      <c r="AI17" s="201">
        <f t="shared" si="6"/>
        <v>0</v>
      </c>
      <c r="AJ17" s="201">
        <f t="shared" si="6"/>
        <v>0</v>
      </c>
      <c r="AK17" s="201">
        <f t="shared" si="6"/>
        <v>0</v>
      </c>
      <c r="AL17" s="7"/>
      <c r="AM17" s="11">
        <f t="shared" ref="AM17:AM68" si="34">SUM(AG17:AL17)</f>
        <v>0</v>
      </c>
      <c r="AN17" s="11">
        <f t="shared" si="7"/>
        <v>0</v>
      </c>
      <c r="AO17" s="11">
        <f t="shared" ref="AO17:AO68" si="35">ROUND((AM17+AN17)*$AO$13*2,1)/2</f>
        <v>0</v>
      </c>
      <c r="AP17" s="7"/>
      <c r="AR17" s="91" t="str">
        <f t="shared" si="8"/>
        <v>OUI</v>
      </c>
      <c r="AS17" s="91" t="str">
        <f t="shared" ref="AS17:AS68" si="36">IF(SUM(Q17:V17)=0,"OUI","NON")</f>
        <v>OUI</v>
      </c>
      <c r="AT17" s="91" t="str">
        <f t="shared" ref="AT17:AT68" si="37">IF($W17&lt;41,"OUI","NON")</f>
        <v>NON</v>
      </c>
      <c r="AU17" s="91" t="str">
        <f t="shared" ref="AU17:AU68" si="38">IF($W17=41,"OUI","NON")</f>
        <v>OUI</v>
      </c>
      <c r="AV17" s="91" t="str">
        <f t="shared" ref="AV17:AV68" si="39">IF(AND($W17&lt;=45,$W17&gt;41),"OUI","NON")</f>
        <v>NON</v>
      </c>
      <c r="AW17" s="91" t="str">
        <f t="shared" ref="AW17:AW68" si="40">IF(BI17&gt;0,"OUI","NON")</f>
        <v>NON</v>
      </c>
      <c r="AX17" s="91" t="str">
        <f t="shared" ref="AX17:AX68" si="41">IF(BO17=0,"NON","OUI")</f>
        <v>NON</v>
      </c>
      <c r="AY17" s="91" t="str">
        <f t="shared" si="9"/>
        <v>NON</v>
      </c>
      <c r="AZ17" s="91" t="str">
        <f t="shared" si="10"/>
        <v>NON</v>
      </c>
      <c r="BA17" s="92">
        <f t="shared" si="11"/>
        <v>1</v>
      </c>
      <c r="BB17" s="92" t="str">
        <f t="shared" si="12"/>
        <v/>
      </c>
      <c r="BC17" s="92" t="str">
        <f t="shared" si="13"/>
        <v/>
      </c>
      <c r="BD17" s="92" t="str">
        <f t="shared" si="14"/>
        <v/>
      </c>
      <c r="BE17" s="92" t="str">
        <f t="shared" si="15"/>
        <v/>
      </c>
      <c r="BF17" s="93">
        <f t="shared" ref="BF17:BF68" si="42">SUM(BA17:BE17)</f>
        <v>1</v>
      </c>
      <c r="BG17" s="189">
        <f t="shared" si="16"/>
        <v>41</v>
      </c>
      <c r="BH17" s="189">
        <f t="shared" si="16"/>
        <v>0</v>
      </c>
      <c r="BI17" s="189">
        <f t="shared" si="16"/>
        <v>0</v>
      </c>
      <c r="BJ17" s="189">
        <f t="shared" si="17"/>
        <v>0</v>
      </c>
      <c r="BK17" s="189">
        <f t="shared" si="18"/>
        <v>0</v>
      </c>
      <c r="BL17" s="189">
        <f t="shared" si="19"/>
        <v>0</v>
      </c>
      <c r="BM17" s="189">
        <f t="shared" si="20"/>
        <v>0</v>
      </c>
      <c r="BN17" s="189">
        <f t="shared" si="21"/>
        <v>0</v>
      </c>
      <c r="BO17" s="191">
        <f t="shared" ref="BO17:BO47" si="43">SUM(BJ17:BN17)</f>
        <v>0</v>
      </c>
      <c r="BP17" s="202">
        <f t="shared" si="22"/>
        <v>0</v>
      </c>
      <c r="BQ17" s="203">
        <f t="shared" si="23"/>
        <v>0</v>
      </c>
      <c r="BR17" s="189">
        <f>SUM($BQ$16:BQ17)</f>
        <v>-3.5527136788005009E-15</v>
      </c>
      <c r="BS17" s="189">
        <f t="shared" si="24"/>
        <v>-3.5527136788005009E-15</v>
      </c>
      <c r="BT17" s="189">
        <f t="shared" si="25"/>
        <v>0</v>
      </c>
      <c r="BU17" s="189">
        <f>BQ17-BT17</f>
        <v>0</v>
      </c>
      <c r="BV17" s="204">
        <f t="shared" si="27"/>
        <v>0</v>
      </c>
      <c r="BW17" s="189">
        <f t="shared" si="28"/>
        <v>0</v>
      </c>
      <c r="BX17" s="189">
        <f t="shared" si="29"/>
        <v>0</v>
      </c>
    </row>
    <row r="18" spans="1:76" s="4" customFormat="1" ht="15" x14ac:dyDescent="0.2">
      <c r="A18" s="2" t="s">
        <v>48</v>
      </c>
      <c r="B18" s="77">
        <v>7</v>
      </c>
      <c r="C18" s="77">
        <f t="shared" si="30"/>
        <v>5</v>
      </c>
      <c r="D18" s="197">
        <f t="shared" si="0"/>
        <v>41</v>
      </c>
      <c r="E18" s="7"/>
      <c r="F18" s="198"/>
      <c r="G18" s="198"/>
      <c r="H18" s="198"/>
      <c r="I18" s="198"/>
      <c r="J18" s="198"/>
      <c r="K18" s="198"/>
      <c r="L18" s="198"/>
      <c r="M18" s="198"/>
      <c r="N18" s="198"/>
      <c r="O18" s="198"/>
      <c r="P18" s="111"/>
      <c r="Q18" s="199">
        <v>39</v>
      </c>
      <c r="R18" s="199"/>
      <c r="S18" s="199"/>
      <c r="T18" s="199"/>
      <c r="U18" s="205"/>
      <c r="V18" s="199"/>
      <c r="W18" s="200">
        <f t="shared" si="1"/>
        <v>39</v>
      </c>
      <c r="X18" s="197">
        <f>SUM(Q18:V18)</f>
        <v>39</v>
      </c>
      <c r="Y18" s="7"/>
      <c r="Z18" s="201">
        <f t="shared" si="2"/>
        <v>39</v>
      </c>
      <c r="AA18" s="12">
        <f t="shared" si="3"/>
        <v>-2</v>
      </c>
      <c r="AB18" s="81">
        <f t="shared" si="31"/>
        <v>-2.0000000000000036</v>
      </c>
      <c r="AC18" s="201">
        <f t="shared" si="4"/>
        <v>0</v>
      </c>
      <c r="AD18" s="201">
        <f t="shared" si="5"/>
        <v>0</v>
      </c>
      <c r="AE18" s="201">
        <f t="shared" si="5"/>
        <v>0</v>
      </c>
      <c r="AF18" s="7"/>
      <c r="AG18" s="201">
        <f t="shared" si="32"/>
        <v>1146.5999999999999</v>
      </c>
      <c r="AH18" s="201">
        <f t="shared" si="33"/>
        <v>0</v>
      </c>
      <c r="AI18" s="201">
        <f t="shared" si="6"/>
        <v>0</v>
      </c>
      <c r="AJ18" s="201">
        <f t="shared" si="6"/>
        <v>0</v>
      </c>
      <c r="AK18" s="201">
        <f t="shared" si="6"/>
        <v>0</v>
      </c>
      <c r="AL18" s="7"/>
      <c r="AM18" s="11">
        <f t="shared" si="34"/>
        <v>1146.5999999999999</v>
      </c>
      <c r="AN18" s="11">
        <f t="shared" si="7"/>
        <v>122</v>
      </c>
      <c r="AO18" s="11">
        <f t="shared" si="35"/>
        <v>105.65</v>
      </c>
      <c r="AP18" s="7"/>
      <c r="AR18" s="91" t="str">
        <f t="shared" si="8"/>
        <v>NON</v>
      </c>
      <c r="AS18" s="91" t="str">
        <f t="shared" si="36"/>
        <v>NON</v>
      </c>
      <c r="AT18" s="91" t="str">
        <f t="shared" si="37"/>
        <v>OUI</v>
      </c>
      <c r="AU18" s="91" t="str">
        <f t="shared" si="38"/>
        <v>NON</v>
      </c>
      <c r="AV18" s="91" t="str">
        <f t="shared" si="39"/>
        <v>NON</v>
      </c>
      <c r="AW18" s="91" t="str">
        <f t="shared" si="40"/>
        <v>NON</v>
      </c>
      <c r="AX18" s="91" t="str">
        <f t="shared" si="41"/>
        <v>NON</v>
      </c>
      <c r="AY18" s="91" t="str">
        <f t="shared" si="9"/>
        <v>NON</v>
      </c>
      <c r="AZ18" s="91" t="str">
        <f t="shared" si="10"/>
        <v>NON</v>
      </c>
      <c r="BA18" s="92" t="str">
        <f t="shared" si="11"/>
        <v/>
      </c>
      <c r="BB18" s="92">
        <f t="shared" si="12"/>
        <v>8</v>
      </c>
      <c r="BC18" s="92" t="str">
        <f t="shared" si="13"/>
        <v/>
      </c>
      <c r="BD18" s="92" t="str">
        <f t="shared" si="14"/>
        <v/>
      </c>
      <c r="BE18" s="92" t="str">
        <f t="shared" si="15"/>
        <v/>
      </c>
      <c r="BF18" s="93">
        <f t="shared" si="42"/>
        <v>8</v>
      </c>
      <c r="BG18" s="189">
        <f t="shared" si="16"/>
        <v>0</v>
      </c>
      <c r="BH18" s="189">
        <f t="shared" si="16"/>
        <v>0</v>
      </c>
      <c r="BI18" s="189">
        <f t="shared" si="16"/>
        <v>0</v>
      </c>
      <c r="BJ18" s="189">
        <f t="shared" si="17"/>
        <v>0</v>
      </c>
      <c r="BK18" s="189">
        <f t="shared" si="18"/>
        <v>0</v>
      </c>
      <c r="BL18" s="189">
        <f t="shared" si="19"/>
        <v>0</v>
      </c>
      <c r="BM18" s="189">
        <f t="shared" si="20"/>
        <v>0</v>
      </c>
      <c r="BN18" s="189">
        <f>O18+I18</f>
        <v>0</v>
      </c>
      <c r="BO18" s="191">
        <f t="shared" si="43"/>
        <v>0</v>
      </c>
      <c r="BP18" s="202">
        <f t="shared" si="22"/>
        <v>39</v>
      </c>
      <c r="BQ18" s="203">
        <f t="shared" si="23"/>
        <v>-2</v>
      </c>
      <c r="BR18" s="189">
        <f>SUM($BQ$16:BQ18)</f>
        <v>-2.0000000000000036</v>
      </c>
      <c r="BS18" s="189">
        <f t="shared" si="24"/>
        <v>-2.0000000000000036</v>
      </c>
      <c r="BT18" s="189">
        <f t="shared" si="25"/>
        <v>0</v>
      </c>
      <c r="BU18" s="189">
        <f t="shared" si="26"/>
        <v>-2</v>
      </c>
      <c r="BV18" s="204">
        <f t="shared" si="27"/>
        <v>0</v>
      </c>
      <c r="BW18" s="189">
        <f t="shared" si="28"/>
        <v>0</v>
      </c>
      <c r="BX18" s="189">
        <f t="shared" si="29"/>
        <v>0</v>
      </c>
    </row>
    <row r="19" spans="1:76" s="4" customFormat="1" ht="15" x14ac:dyDescent="0.2">
      <c r="A19" s="2" t="s">
        <v>49</v>
      </c>
      <c r="B19" s="77">
        <v>7</v>
      </c>
      <c r="C19" s="77">
        <f>B19-2</f>
        <v>5</v>
      </c>
      <c r="D19" s="197">
        <f t="shared" si="0"/>
        <v>41</v>
      </c>
      <c r="E19" s="7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11"/>
      <c r="Q19" s="199">
        <v>39</v>
      </c>
      <c r="R19" s="199"/>
      <c r="S19" s="199"/>
      <c r="T19" s="199"/>
      <c r="U19" s="205"/>
      <c r="V19" s="205"/>
      <c r="W19" s="200">
        <f t="shared" si="1"/>
        <v>39</v>
      </c>
      <c r="X19" s="197">
        <f>SUM(Q19:V19)</f>
        <v>39</v>
      </c>
      <c r="Y19" s="7"/>
      <c r="Z19" s="201">
        <f t="shared" si="2"/>
        <v>39</v>
      </c>
      <c r="AA19" s="12">
        <f t="shared" si="3"/>
        <v>-2</v>
      </c>
      <c r="AB19" s="81">
        <f t="shared" si="31"/>
        <v>-4.0000000000000036</v>
      </c>
      <c r="AC19" s="201">
        <f t="shared" si="4"/>
        <v>0</v>
      </c>
      <c r="AD19" s="201">
        <f t="shared" si="5"/>
        <v>0</v>
      </c>
      <c r="AE19" s="201">
        <f t="shared" si="5"/>
        <v>0</v>
      </c>
      <c r="AF19" s="7"/>
      <c r="AG19" s="201">
        <f t="shared" si="32"/>
        <v>1146.5999999999999</v>
      </c>
      <c r="AH19" s="201">
        <f t="shared" si="33"/>
        <v>0</v>
      </c>
      <c r="AI19" s="201">
        <f t="shared" si="6"/>
        <v>0</v>
      </c>
      <c r="AJ19" s="201">
        <f t="shared" si="6"/>
        <v>0</v>
      </c>
      <c r="AK19" s="201">
        <f t="shared" si="6"/>
        <v>0</v>
      </c>
      <c r="AL19" s="7"/>
      <c r="AM19" s="11">
        <f t="shared" si="34"/>
        <v>1146.5999999999999</v>
      </c>
      <c r="AN19" s="11">
        <f t="shared" si="7"/>
        <v>122</v>
      </c>
      <c r="AO19" s="11">
        <f t="shared" si="35"/>
        <v>105.65</v>
      </c>
      <c r="AP19" s="7"/>
      <c r="AR19" s="91" t="str">
        <f t="shared" si="8"/>
        <v>NON</v>
      </c>
      <c r="AS19" s="91" t="str">
        <f>IF(SUM(Q19:V19)=0,"OUI","NON")</f>
        <v>NON</v>
      </c>
      <c r="AT19" s="91" t="str">
        <f>IF($W19&lt;41,"OUI","NON")</f>
        <v>OUI</v>
      </c>
      <c r="AU19" s="91" t="str">
        <f>IF($W19=41,"OUI","NON")</f>
        <v>NON</v>
      </c>
      <c r="AV19" s="91" t="str">
        <f>IF(AND($W19&lt;=45,$W19&gt;41),"OUI","NON")</f>
        <v>NON</v>
      </c>
      <c r="AW19" s="91" t="str">
        <f t="shared" si="40"/>
        <v>NON</v>
      </c>
      <c r="AX19" s="91" t="str">
        <f t="shared" si="41"/>
        <v>NON</v>
      </c>
      <c r="AY19" s="91" t="str">
        <f t="shared" si="9"/>
        <v>NON</v>
      </c>
      <c r="AZ19" s="91" t="str">
        <f t="shared" si="10"/>
        <v>NON</v>
      </c>
      <c r="BA19" s="92" t="str">
        <f t="shared" si="11"/>
        <v/>
      </c>
      <c r="BB19" s="92">
        <f t="shared" si="12"/>
        <v>8</v>
      </c>
      <c r="BC19" s="92" t="str">
        <f t="shared" si="13"/>
        <v/>
      </c>
      <c r="BD19" s="92" t="str">
        <f t="shared" si="14"/>
        <v/>
      </c>
      <c r="BE19" s="92" t="str">
        <f t="shared" si="15"/>
        <v/>
      </c>
      <c r="BF19" s="93">
        <f t="shared" si="42"/>
        <v>8</v>
      </c>
      <c r="BG19" s="189">
        <f t="shared" si="16"/>
        <v>0</v>
      </c>
      <c r="BH19" s="189">
        <f t="shared" si="16"/>
        <v>0</v>
      </c>
      <c r="BI19" s="189">
        <f t="shared" si="16"/>
        <v>0</v>
      </c>
      <c r="BJ19" s="189">
        <f t="shared" si="17"/>
        <v>0</v>
      </c>
      <c r="BK19" s="189">
        <f t="shared" si="18"/>
        <v>0</v>
      </c>
      <c r="BL19" s="189">
        <f t="shared" si="19"/>
        <v>0</v>
      </c>
      <c r="BM19" s="189">
        <f t="shared" si="20"/>
        <v>0</v>
      </c>
      <c r="BN19" s="189">
        <f t="shared" si="21"/>
        <v>0</v>
      </c>
      <c r="BO19" s="191">
        <f t="shared" si="43"/>
        <v>0</v>
      </c>
      <c r="BP19" s="202">
        <f t="shared" si="22"/>
        <v>39</v>
      </c>
      <c r="BQ19" s="203">
        <f t="shared" si="23"/>
        <v>-2</v>
      </c>
      <c r="BR19" s="189">
        <f>SUM($BQ$16:BQ19)</f>
        <v>-4.0000000000000036</v>
      </c>
      <c r="BS19" s="189">
        <f t="shared" si="24"/>
        <v>-4.0000000000000036</v>
      </c>
      <c r="BT19" s="189">
        <f t="shared" si="25"/>
        <v>0</v>
      </c>
      <c r="BU19" s="189">
        <f t="shared" si="26"/>
        <v>-2</v>
      </c>
      <c r="BV19" s="204">
        <f t="shared" si="27"/>
        <v>0</v>
      </c>
      <c r="BW19" s="189">
        <f t="shared" si="28"/>
        <v>0</v>
      </c>
      <c r="BX19" s="189">
        <f t="shared" si="29"/>
        <v>0</v>
      </c>
    </row>
    <row r="20" spans="1:76" s="4" customFormat="1" ht="15" x14ac:dyDescent="0.2">
      <c r="A20" s="2" t="s">
        <v>50</v>
      </c>
      <c r="B20" s="77">
        <v>7</v>
      </c>
      <c r="C20" s="77">
        <f t="shared" si="30"/>
        <v>5</v>
      </c>
      <c r="D20" s="197">
        <f t="shared" si="0"/>
        <v>41</v>
      </c>
      <c r="E20" s="7"/>
      <c r="F20" s="198"/>
      <c r="G20" s="198"/>
      <c r="H20" s="198"/>
      <c r="I20" s="198"/>
      <c r="J20" s="198"/>
      <c r="K20" s="198"/>
      <c r="L20" s="198"/>
      <c r="M20" s="198"/>
      <c r="N20" s="198"/>
      <c r="O20" s="198"/>
      <c r="P20" s="111"/>
      <c r="Q20" s="199">
        <v>39</v>
      </c>
      <c r="R20" s="199"/>
      <c r="S20" s="199"/>
      <c r="T20" s="199"/>
      <c r="U20" s="205"/>
      <c r="V20" s="199"/>
      <c r="W20" s="200">
        <f t="shared" si="1"/>
        <v>39</v>
      </c>
      <c r="X20" s="197">
        <f t="shared" ref="X20:X21" si="44">SUM(Q20:V20)</f>
        <v>39</v>
      </c>
      <c r="Y20" s="7"/>
      <c r="Z20" s="201">
        <f t="shared" si="2"/>
        <v>39</v>
      </c>
      <c r="AA20" s="12">
        <f t="shared" si="3"/>
        <v>-2</v>
      </c>
      <c r="AB20" s="81">
        <f t="shared" si="31"/>
        <v>-6.0000000000000036</v>
      </c>
      <c r="AC20" s="201">
        <f t="shared" si="4"/>
        <v>0</v>
      </c>
      <c r="AD20" s="201">
        <f t="shared" si="5"/>
        <v>0</v>
      </c>
      <c r="AE20" s="201">
        <f t="shared" si="5"/>
        <v>0</v>
      </c>
      <c r="AF20" s="7"/>
      <c r="AG20" s="201">
        <f t="shared" si="32"/>
        <v>1146.5999999999999</v>
      </c>
      <c r="AH20" s="201">
        <f t="shared" si="33"/>
        <v>0</v>
      </c>
      <c r="AI20" s="201">
        <f t="shared" si="6"/>
        <v>0</v>
      </c>
      <c r="AJ20" s="201">
        <f t="shared" si="6"/>
        <v>0</v>
      </c>
      <c r="AK20" s="201">
        <f t="shared" si="6"/>
        <v>0</v>
      </c>
      <c r="AL20" s="7"/>
      <c r="AM20" s="11">
        <f t="shared" si="34"/>
        <v>1146.5999999999999</v>
      </c>
      <c r="AN20" s="11">
        <f t="shared" si="7"/>
        <v>122</v>
      </c>
      <c r="AO20" s="11">
        <f t="shared" si="35"/>
        <v>105.65</v>
      </c>
      <c r="AP20" s="7"/>
      <c r="AR20" s="91" t="str">
        <f t="shared" si="8"/>
        <v>NON</v>
      </c>
      <c r="AS20" s="91" t="str">
        <f t="shared" si="36"/>
        <v>NON</v>
      </c>
      <c r="AT20" s="91" t="str">
        <f t="shared" si="37"/>
        <v>OUI</v>
      </c>
      <c r="AU20" s="91" t="str">
        <f t="shared" si="38"/>
        <v>NON</v>
      </c>
      <c r="AV20" s="91" t="str">
        <f t="shared" si="39"/>
        <v>NON</v>
      </c>
      <c r="AW20" s="91" t="str">
        <f t="shared" si="40"/>
        <v>NON</v>
      </c>
      <c r="AX20" s="91" t="str">
        <f t="shared" si="41"/>
        <v>NON</v>
      </c>
      <c r="AY20" s="91" t="str">
        <f t="shared" si="9"/>
        <v>NON</v>
      </c>
      <c r="AZ20" s="91" t="str">
        <f t="shared" si="10"/>
        <v>NON</v>
      </c>
      <c r="BA20" s="92" t="str">
        <f t="shared" si="11"/>
        <v/>
      </c>
      <c r="BB20" s="92">
        <f t="shared" si="12"/>
        <v>8</v>
      </c>
      <c r="BC20" s="92" t="str">
        <f t="shared" si="13"/>
        <v/>
      </c>
      <c r="BD20" s="92" t="str">
        <f t="shared" si="14"/>
        <v/>
      </c>
      <c r="BE20" s="92" t="str">
        <f t="shared" si="15"/>
        <v/>
      </c>
      <c r="BF20" s="93">
        <f t="shared" si="42"/>
        <v>8</v>
      </c>
      <c r="BG20" s="189">
        <f t="shared" si="16"/>
        <v>0</v>
      </c>
      <c r="BH20" s="189">
        <f t="shared" si="16"/>
        <v>0</v>
      </c>
      <c r="BI20" s="189">
        <f t="shared" si="16"/>
        <v>0</v>
      </c>
      <c r="BJ20" s="189">
        <f t="shared" si="17"/>
        <v>0</v>
      </c>
      <c r="BK20" s="189">
        <f t="shared" si="18"/>
        <v>0</v>
      </c>
      <c r="BL20" s="189">
        <f t="shared" si="19"/>
        <v>0</v>
      </c>
      <c r="BM20" s="189">
        <f t="shared" si="20"/>
        <v>0</v>
      </c>
      <c r="BN20" s="189">
        <f t="shared" si="21"/>
        <v>0</v>
      </c>
      <c r="BO20" s="191">
        <f t="shared" si="43"/>
        <v>0</v>
      </c>
      <c r="BP20" s="202">
        <f t="shared" si="22"/>
        <v>39</v>
      </c>
      <c r="BQ20" s="203">
        <f t="shared" si="23"/>
        <v>-2</v>
      </c>
      <c r="BR20" s="189">
        <f>SUM($BQ$16:BQ20)</f>
        <v>-6.0000000000000036</v>
      </c>
      <c r="BS20" s="189">
        <f>IF(BS19+BQ20&lt;=80,BS19+BQ20,IF(BQ20&lt;0,BS19+BQ20,80))</f>
        <v>-6.0000000000000036</v>
      </c>
      <c r="BT20" s="189">
        <f>IF(AND(76&lt;BS19,BS19&lt;80),IF(BS19+BQ20&lt;=80,0,BQ20-(80-BS19)),IF(BS19&lt;76,0,IF(BQ20&gt;0,BQ20,0)))</f>
        <v>0</v>
      </c>
      <c r="BU20" s="189">
        <f>BQ20-BT20</f>
        <v>-2</v>
      </c>
      <c r="BV20" s="204">
        <f t="shared" si="27"/>
        <v>0</v>
      </c>
      <c r="BW20" s="189">
        <f t="shared" si="28"/>
        <v>0</v>
      </c>
      <c r="BX20" s="189">
        <f t="shared" si="29"/>
        <v>0</v>
      </c>
    </row>
    <row r="21" spans="1:76" s="4" customFormat="1" ht="15" x14ac:dyDescent="0.2">
      <c r="A21" s="2" t="s">
        <v>51</v>
      </c>
      <c r="B21" s="77">
        <v>7</v>
      </c>
      <c r="C21" s="77">
        <f t="shared" si="30"/>
        <v>5</v>
      </c>
      <c r="D21" s="197">
        <f t="shared" si="0"/>
        <v>41</v>
      </c>
      <c r="E21" s="7"/>
      <c r="F21" s="198"/>
      <c r="G21" s="198"/>
      <c r="H21" s="198"/>
      <c r="I21" s="198"/>
      <c r="J21" s="198"/>
      <c r="K21" s="198"/>
      <c r="L21" s="198"/>
      <c r="M21" s="198"/>
      <c r="N21" s="198"/>
      <c r="O21" s="198"/>
      <c r="P21" s="111"/>
      <c r="Q21" s="199">
        <v>41</v>
      </c>
      <c r="R21" s="199"/>
      <c r="S21" s="199"/>
      <c r="T21" s="199"/>
      <c r="U21" s="205"/>
      <c r="V21" s="205"/>
      <c r="W21" s="200">
        <f t="shared" si="1"/>
        <v>41</v>
      </c>
      <c r="X21" s="197">
        <f t="shared" si="44"/>
        <v>41</v>
      </c>
      <c r="Y21" s="7"/>
      <c r="Z21" s="201">
        <f t="shared" si="2"/>
        <v>41</v>
      </c>
      <c r="AA21" s="12">
        <f t="shared" si="3"/>
        <v>0</v>
      </c>
      <c r="AB21" s="81">
        <f t="shared" si="31"/>
        <v>-6.0000000000000036</v>
      </c>
      <c r="AC21" s="201">
        <f t="shared" si="4"/>
        <v>0</v>
      </c>
      <c r="AD21" s="201">
        <f t="shared" si="5"/>
        <v>0</v>
      </c>
      <c r="AE21" s="201">
        <f t="shared" si="5"/>
        <v>0</v>
      </c>
      <c r="AF21" s="7"/>
      <c r="AG21" s="201">
        <f t="shared" si="32"/>
        <v>1205.4000000000001</v>
      </c>
      <c r="AH21" s="201">
        <f t="shared" si="33"/>
        <v>0</v>
      </c>
      <c r="AI21" s="201">
        <f t="shared" si="6"/>
        <v>0</v>
      </c>
      <c r="AJ21" s="201">
        <f t="shared" si="6"/>
        <v>0</v>
      </c>
      <c r="AK21" s="201">
        <f t="shared" si="6"/>
        <v>0</v>
      </c>
      <c r="AL21" s="7"/>
      <c r="AM21" s="11">
        <f t="shared" si="34"/>
        <v>1205.4000000000001</v>
      </c>
      <c r="AN21" s="11">
        <f t="shared" si="7"/>
        <v>128.25</v>
      </c>
      <c r="AO21" s="11">
        <f t="shared" si="35"/>
        <v>111.1</v>
      </c>
      <c r="AP21" s="7"/>
      <c r="AR21" s="91" t="str">
        <f t="shared" si="8"/>
        <v>NON</v>
      </c>
      <c r="AS21" s="91" t="str">
        <f t="shared" si="36"/>
        <v>NON</v>
      </c>
      <c r="AT21" s="91" t="str">
        <f t="shared" si="37"/>
        <v>NON</v>
      </c>
      <c r="AU21" s="91" t="str">
        <f t="shared" si="38"/>
        <v>OUI</v>
      </c>
      <c r="AV21" s="91" t="str">
        <f t="shared" si="39"/>
        <v>NON</v>
      </c>
      <c r="AW21" s="91" t="str">
        <f t="shared" si="40"/>
        <v>NON</v>
      </c>
      <c r="AX21" s="91" t="str">
        <f t="shared" si="41"/>
        <v>NON</v>
      </c>
      <c r="AY21" s="91" t="str">
        <f t="shared" si="9"/>
        <v>NON</v>
      </c>
      <c r="AZ21" s="91" t="str">
        <f t="shared" si="10"/>
        <v>NON</v>
      </c>
      <c r="BA21" s="92" t="str">
        <f t="shared" si="11"/>
        <v/>
      </c>
      <c r="BB21" s="92">
        <f t="shared" si="12"/>
        <v>6</v>
      </c>
      <c r="BC21" s="92" t="str">
        <f t="shared" si="13"/>
        <v/>
      </c>
      <c r="BD21" s="92" t="str">
        <f t="shared" si="14"/>
        <v/>
      </c>
      <c r="BE21" s="92" t="str">
        <f t="shared" si="15"/>
        <v/>
      </c>
      <c r="BF21" s="93">
        <f t="shared" si="42"/>
        <v>6</v>
      </c>
      <c r="BG21" s="189">
        <f t="shared" si="16"/>
        <v>0</v>
      </c>
      <c r="BH21" s="189">
        <f t="shared" si="16"/>
        <v>0</v>
      </c>
      <c r="BI21" s="189">
        <f t="shared" si="16"/>
        <v>0</v>
      </c>
      <c r="BJ21" s="189">
        <f t="shared" si="17"/>
        <v>0</v>
      </c>
      <c r="BK21" s="189">
        <f t="shared" si="18"/>
        <v>0</v>
      </c>
      <c r="BL21" s="189">
        <f t="shared" si="19"/>
        <v>0</v>
      </c>
      <c r="BM21" s="189">
        <f t="shared" si="20"/>
        <v>0</v>
      </c>
      <c r="BN21" s="189">
        <f t="shared" si="21"/>
        <v>0</v>
      </c>
      <c r="BO21" s="191">
        <f t="shared" si="43"/>
        <v>0</v>
      </c>
      <c r="BP21" s="202">
        <f t="shared" si="22"/>
        <v>41</v>
      </c>
      <c r="BQ21" s="203">
        <f t="shared" si="23"/>
        <v>0</v>
      </c>
      <c r="BR21" s="189">
        <f>SUM($BQ$16:BQ21)</f>
        <v>-6.0000000000000036</v>
      </c>
      <c r="BS21" s="189">
        <f t="shared" si="24"/>
        <v>-6.0000000000000036</v>
      </c>
      <c r="BT21" s="189">
        <f t="shared" si="25"/>
        <v>0</v>
      </c>
      <c r="BU21" s="189">
        <f t="shared" si="26"/>
        <v>0</v>
      </c>
      <c r="BV21" s="204">
        <f t="shared" si="27"/>
        <v>0</v>
      </c>
      <c r="BW21" s="189">
        <f t="shared" si="28"/>
        <v>0</v>
      </c>
      <c r="BX21" s="189">
        <f t="shared" si="29"/>
        <v>0</v>
      </c>
    </row>
    <row r="22" spans="1:76" s="4" customFormat="1" ht="15" x14ac:dyDescent="0.2">
      <c r="A22" s="2" t="s">
        <v>52</v>
      </c>
      <c r="B22" s="77">
        <v>7</v>
      </c>
      <c r="C22" s="77">
        <f t="shared" si="30"/>
        <v>5</v>
      </c>
      <c r="D22" s="197">
        <f t="shared" si="0"/>
        <v>41</v>
      </c>
      <c r="E22" s="7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11"/>
      <c r="Q22" s="199">
        <v>41</v>
      </c>
      <c r="R22" s="199"/>
      <c r="S22" s="199"/>
      <c r="T22" s="199"/>
      <c r="U22" s="205"/>
      <c r="V22" s="205"/>
      <c r="W22" s="200">
        <f t="shared" si="1"/>
        <v>41</v>
      </c>
      <c r="X22" s="197">
        <f t="shared" ref="X22:X68" si="45">SUM(Q22:V22)</f>
        <v>41</v>
      </c>
      <c r="Y22" s="7"/>
      <c r="Z22" s="201">
        <f t="shared" si="2"/>
        <v>41</v>
      </c>
      <c r="AA22" s="12">
        <f t="shared" si="3"/>
        <v>0</v>
      </c>
      <c r="AB22" s="81">
        <f t="shared" si="31"/>
        <v>-6.0000000000000036</v>
      </c>
      <c r="AC22" s="201">
        <f t="shared" si="4"/>
        <v>0</v>
      </c>
      <c r="AD22" s="201">
        <f t="shared" si="5"/>
        <v>0</v>
      </c>
      <c r="AE22" s="201">
        <f t="shared" si="5"/>
        <v>0</v>
      </c>
      <c r="AF22" s="7"/>
      <c r="AG22" s="201">
        <f t="shared" si="32"/>
        <v>1205.4000000000001</v>
      </c>
      <c r="AH22" s="201">
        <f t="shared" si="33"/>
        <v>0</v>
      </c>
      <c r="AI22" s="201">
        <f t="shared" si="6"/>
        <v>0</v>
      </c>
      <c r="AJ22" s="201">
        <f t="shared" si="6"/>
        <v>0</v>
      </c>
      <c r="AK22" s="201">
        <f t="shared" si="6"/>
        <v>0</v>
      </c>
      <c r="AL22" s="7"/>
      <c r="AM22" s="11">
        <f t="shared" si="34"/>
        <v>1205.4000000000001</v>
      </c>
      <c r="AN22" s="11">
        <f t="shared" si="7"/>
        <v>128.25</v>
      </c>
      <c r="AO22" s="11">
        <f t="shared" si="35"/>
        <v>111.1</v>
      </c>
      <c r="AP22" s="7"/>
      <c r="AR22" s="91" t="str">
        <f t="shared" si="8"/>
        <v>NON</v>
      </c>
      <c r="AS22" s="91" t="str">
        <f t="shared" si="36"/>
        <v>NON</v>
      </c>
      <c r="AT22" s="91" t="str">
        <f t="shared" si="37"/>
        <v>NON</v>
      </c>
      <c r="AU22" s="91" t="str">
        <f t="shared" si="38"/>
        <v>OUI</v>
      </c>
      <c r="AV22" s="91" t="str">
        <f t="shared" si="39"/>
        <v>NON</v>
      </c>
      <c r="AW22" s="91" t="str">
        <f t="shared" si="40"/>
        <v>NON</v>
      </c>
      <c r="AX22" s="91" t="str">
        <f t="shared" si="41"/>
        <v>NON</v>
      </c>
      <c r="AY22" s="91" t="str">
        <f t="shared" si="9"/>
        <v>NON</v>
      </c>
      <c r="AZ22" s="91" t="str">
        <f t="shared" si="10"/>
        <v>NON</v>
      </c>
      <c r="BA22" s="92" t="str">
        <f t="shared" si="11"/>
        <v/>
      </c>
      <c r="BB22" s="92">
        <f t="shared" si="12"/>
        <v>6</v>
      </c>
      <c r="BC22" s="92" t="str">
        <f t="shared" si="13"/>
        <v/>
      </c>
      <c r="BD22" s="92" t="str">
        <f t="shared" si="14"/>
        <v/>
      </c>
      <c r="BE22" s="92" t="str">
        <f t="shared" si="15"/>
        <v/>
      </c>
      <c r="BF22" s="93">
        <f t="shared" si="42"/>
        <v>6</v>
      </c>
      <c r="BG22" s="189">
        <f t="shared" si="16"/>
        <v>0</v>
      </c>
      <c r="BH22" s="189">
        <f t="shared" si="16"/>
        <v>0</v>
      </c>
      <c r="BI22" s="189">
        <f t="shared" si="16"/>
        <v>0</v>
      </c>
      <c r="BJ22" s="189">
        <f t="shared" ref="BJ22:BJ24" si="46">J22+K22</f>
        <v>0</v>
      </c>
      <c r="BK22" s="189">
        <f t="shared" si="18"/>
        <v>0</v>
      </c>
      <c r="BL22" s="189">
        <f t="shared" si="19"/>
        <v>0</v>
      </c>
      <c r="BM22" s="189">
        <f t="shared" si="20"/>
        <v>0</v>
      </c>
      <c r="BN22" s="189">
        <f t="shared" si="21"/>
        <v>0</v>
      </c>
      <c r="BO22" s="191">
        <f t="shared" si="43"/>
        <v>0</v>
      </c>
      <c r="BP22" s="202">
        <f t="shared" si="22"/>
        <v>41</v>
      </c>
      <c r="BQ22" s="203">
        <f t="shared" si="23"/>
        <v>0</v>
      </c>
      <c r="BR22" s="189">
        <f>SUM($BQ$16:BQ22)</f>
        <v>-6.0000000000000036</v>
      </c>
      <c r="BS22" s="189">
        <f t="shared" si="24"/>
        <v>-6.0000000000000036</v>
      </c>
      <c r="BT22" s="189">
        <f t="shared" si="25"/>
        <v>0</v>
      </c>
      <c r="BU22" s="189">
        <f t="shared" si="26"/>
        <v>0</v>
      </c>
      <c r="BV22" s="204">
        <f t="shared" si="27"/>
        <v>0</v>
      </c>
      <c r="BW22" s="189">
        <f t="shared" si="28"/>
        <v>0</v>
      </c>
      <c r="BX22" s="189">
        <f t="shared" si="29"/>
        <v>0</v>
      </c>
    </row>
    <row r="23" spans="1:76" s="4" customFormat="1" ht="15" x14ac:dyDescent="0.2">
      <c r="A23" s="2" t="s">
        <v>53</v>
      </c>
      <c r="B23" s="77">
        <v>7</v>
      </c>
      <c r="C23" s="77">
        <f t="shared" si="30"/>
        <v>5</v>
      </c>
      <c r="D23" s="197">
        <f t="shared" si="0"/>
        <v>41</v>
      </c>
      <c r="E23" s="7"/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11"/>
      <c r="Q23" s="199">
        <v>41</v>
      </c>
      <c r="R23" s="199"/>
      <c r="S23" s="199"/>
      <c r="T23" s="199"/>
      <c r="U23" s="205">
        <v>8</v>
      </c>
      <c r="V23" s="205"/>
      <c r="W23" s="200">
        <f t="shared" si="1"/>
        <v>49</v>
      </c>
      <c r="X23" s="197">
        <f t="shared" si="45"/>
        <v>49</v>
      </c>
      <c r="Y23" s="7"/>
      <c r="Z23" s="201">
        <f t="shared" si="2"/>
        <v>41</v>
      </c>
      <c r="AA23" s="12">
        <f t="shared" si="3"/>
        <v>0</v>
      </c>
      <c r="AB23" s="81">
        <f t="shared" si="31"/>
        <v>-6.0000000000000036</v>
      </c>
      <c r="AC23" s="201">
        <f t="shared" si="4"/>
        <v>0</v>
      </c>
      <c r="AD23" s="201">
        <f t="shared" si="5"/>
        <v>8</v>
      </c>
      <c r="AE23" s="201">
        <f t="shared" si="5"/>
        <v>0</v>
      </c>
      <c r="AF23" s="7"/>
      <c r="AG23" s="201">
        <f t="shared" si="32"/>
        <v>1205.4000000000001</v>
      </c>
      <c r="AH23" s="201">
        <f t="shared" si="33"/>
        <v>0</v>
      </c>
      <c r="AI23" s="201">
        <f t="shared" si="6"/>
        <v>0</v>
      </c>
      <c r="AJ23" s="201">
        <f t="shared" si="6"/>
        <v>352.8</v>
      </c>
      <c r="AK23" s="201">
        <f t="shared" si="6"/>
        <v>0</v>
      </c>
      <c r="AL23" s="7"/>
      <c r="AM23" s="11">
        <f t="shared" si="34"/>
        <v>1558.2</v>
      </c>
      <c r="AN23" s="11">
        <f t="shared" si="7"/>
        <v>153.30000000000001</v>
      </c>
      <c r="AO23" s="11">
        <f t="shared" si="35"/>
        <v>142.55000000000001</v>
      </c>
      <c r="AP23" s="7"/>
      <c r="AR23" s="91" t="str">
        <f t="shared" si="8"/>
        <v>NON</v>
      </c>
      <c r="AS23" s="91" t="str">
        <f t="shared" si="36"/>
        <v>NON</v>
      </c>
      <c r="AT23" s="91" t="str">
        <f t="shared" si="37"/>
        <v>NON</v>
      </c>
      <c r="AU23" s="91" t="str">
        <f t="shared" si="38"/>
        <v>NON</v>
      </c>
      <c r="AV23" s="91" t="str">
        <f t="shared" si="39"/>
        <v>NON</v>
      </c>
      <c r="AW23" s="91" t="str">
        <f t="shared" si="40"/>
        <v>NON</v>
      </c>
      <c r="AX23" s="91" t="str">
        <f t="shared" si="41"/>
        <v>NON</v>
      </c>
      <c r="AY23" s="91" t="str">
        <f t="shared" si="9"/>
        <v>NON</v>
      </c>
      <c r="AZ23" s="91" t="str">
        <f t="shared" si="10"/>
        <v>NON</v>
      </c>
      <c r="BA23" s="92" t="str">
        <f t="shared" si="11"/>
        <v/>
      </c>
      <c r="BB23" s="92" t="str">
        <f t="shared" si="12"/>
        <v/>
      </c>
      <c r="BC23" s="92" t="str">
        <f t="shared" si="13"/>
        <v/>
      </c>
      <c r="BD23" s="92" t="str">
        <f t="shared" si="14"/>
        <v/>
      </c>
      <c r="BE23" s="92">
        <f t="shared" si="15"/>
        <v>18</v>
      </c>
      <c r="BF23" s="93">
        <f t="shared" si="42"/>
        <v>18</v>
      </c>
      <c r="BG23" s="189">
        <f t="shared" si="16"/>
        <v>0</v>
      </c>
      <c r="BH23" s="189">
        <f t="shared" si="16"/>
        <v>0</v>
      </c>
      <c r="BI23" s="189">
        <f t="shared" si="16"/>
        <v>0</v>
      </c>
      <c r="BJ23" s="189">
        <f t="shared" si="46"/>
        <v>0</v>
      </c>
      <c r="BK23" s="189">
        <f t="shared" si="18"/>
        <v>0</v>
      </c>
      <c r="BL23" s="189">
        <f t="shared" si="19"/>
        <v>0</v>
      </c>
      <c r="BM23" s="189">
        <f t="shared" si="20"/>
        <v>0</v>
      </c>
      <c r="BN23" s="189">
        <f t="shared" si="21"/>
        <v>0</v>
      </c>
      <c r="BO23" s="191">
        <f t="shared" si="43"/>
        <v>0</v>
      </c>
      <c r="BP23" s="202">
        <f t="shared" si="22"/>
        <v>41</v>
      </c>
      <c r="BQ23" s="203">
        <f t="shared" si="23"/>
        <v>0</v>
      </c>
      <c r="BR23" s="189">
        <f>SUM($BQ$16:BQ23)</f>
        <v>-6.0000000000000036</v>
      </c>
      <c r="BS23" s="189">
        <f t="shared" si="24"/>
        <v>-6.0000000000000036</v>
      </c>
      <c r="BT23" s="189">
        <f t="shared" si="25"/>
        <v>0</v>
      </c>
      <c r="BU23" s="189">
        <f t="shared" si="26"/>
        <v>0</v>
      </c>
      <c r="BV23" s="204">
        <f t="shared" si="27"/>
        <v>0</v>
      </c>
      <c r="BW23" s="189">
        <f t="shared" si="28"/>
        <v>8</v>
      </c>
      <c r="BX23" s="189">
        <f t="shared" si="29"/>
        <v>0</v>
      </c>
    </row>
    <row r="24" spans="1:76" s="4" customFormat="1" ht="15" x14ac:dyDescent="0.2">
      <c r="A24" s="2" t="s">
        <v>54</v>
      </c>
      <c r="B24" s="77">
        <v>7</v>
      </c>
      <c r="C24" s="77">
        <f t="shared" si="30"/>
        <v>5</v>
      </c>
      <c r="D24" s="197">
        <f t="shared" si="0"/>
        <v>41</v>
      </c>
      <c r="E24" s="7"/>
      <c r="F24" s="198"/>
      <c r="G24" s="198"/>
      <c r="H24" s="198"/>
      <c r="I24" s="198"/>
      <c r="J24" s="198"/>
      <c r="K24" s="198"/>
      <c r="L24" s="198"/>
      <c r="M24" s="198"/>
      <c r="N24" s="198"/>
      <c r="O24" s="198"/>
      <c r="P24" s="111"/>
      <c r="Q24" s="199">
        <v>41</v>
      </c>
      <c r="R24" s="199"/>
      <c r="S24" s="199"/>
      <c r="T24" s="199"/>
      <c r="U24" s="205"/>
      <c r="V24" s="205">
        <v>8</v>
      </c>
      <c r="W24" s="200">
        <f t="shared" si="1"/>
        <v>49</v>
      </c>
      <c r="X24" s="197">
        <f t="shared" si="45"/>
        <v>49</v>
      </c>
      <c r="Y24" s="7"/>
      <c r="Z24" s="201">
        <f t="shared" si="2"/>
        <v>41</v>
      </c>
      <c r="AA24" s="12">
        <f t="shared" si="3"/>
        <v>0</v>
      </c>
      <c r="AB24" s="81">
        <f t="shared" si="31"/>
        <v>-6.0000000000000036</v>
      </c>
      <c r="AC24" s="201">
        <f t="shared" si="4"/>
        <v>0</v>
      </c>
      <c r="AD24" s="201">
        <f t="shared" si="5"/>
        <v>0</v>
      </c>
      <c r="AE24" s="201">
        <f t="shared" si="5"/>
        <v>8</v>
      </c>
      <c r="AF24" s="7"/>
      <c r="AG24" s="201">
        <f t="shared" si="32"/>
        <v>1205.4000000000001</v>
      </c>
      <c r="AH24" s="201">
        <f t="shared" si="33"/>
        <v>0</v>
      </c>
      <c r="AI24" s="201">
        <f t="shared" si="6"/>
        <v>0</v>
      </c>
      <c r="AJ24" s="201">
        <f t="shared" si="6"/>
        <v>0</v>
      </c>
      <c r="AK24" s="201">
        <f t="shared" si="6"/>
        <v>470.4</v>
      </c>
      <c r="AL24" s="7"/>
      <c r="AM24" s="11">
        <f t="shared" si="34"/>
        <v>1675.8000000000002</v>
      </c>
      <c r="AN24" s="11">
        <f t="shared" si="7"/>
        <v>153.30000000000001</v>
      </c>
      <c r="AO24" s="11">
        <f t="shared" si="35"/>
        <v>152.35</v>
      </c>
      <c r="AP24" s="7"/>
      <c r="AR24" s="91" t="str">
        <f t="shared" si="8"/>
        <v>NON</v>
      </c>
      <c r="AS24" s="91" t="str">
        <f t="shared" si="36"/>
        <v>NON</v>
      </c>
      <c r="AT24" s="91" t="str">
        <f t="shared" si="37"/>
        <v>NON</v>
      </c>
      <c r="AU24" s="91" t="str">
        <f t="shared" si="38"/>
        <v>NON</v>
      </c>
      <c r="AV24" s="91" t="str">
        <f t="shared" si="39"/>
        <v>NON</v>
      </c>
      <c r="AW24" s="91" t="str">
        <f t="shared" si="40"/>
        <v>NON</v>
      </c>
      <c r="AX24" s="91" t="str">
        <f t="shared" si="41"/>
        <v>NON</v>
      </c>
      <c r="AY24" s="91" t="str">
        <f t="shared" si="9"/>
        <v>NON</v>
      </c>
      <c r="AZ24" s="91" t="str">
        <f t="shared" si="10"/>
        <v>NON</v>
      </c>
      <c r="BA24" s="92" t="str">
        <f t="shared" si="11"/>
        <v/>
      </c>
      <c r="BB24" s="92" t="str">
        <f t="shared" si="12"/>
        <v/>
      </c>
      <c r="BC24" s="92" t="str">
        <f t="shared" si="13"/>
        <v/>
      </c>
      <c r="BD24" s="92" t="str">
        <f t="shared" si="14"/>
        <v/>
      </c>
      <c r="BE24" s="92">
        <f t="shared" si="15"/>
        <v>18</v>
      </c>
      <c r="BF24" s="93">
        <f t="shared" si="42"/>
        <v>18</v>
      </c>
      <c r="BG24" s="189">
        <f t="shared" si="16"/>
        <v>0</v>
      </c>
      <c r="BH24" s="189">
        <f t="shared" si="16"/>
        <v>0</v>
      </c>
      <c r="BI24" s="189">
        <f t="shared" si="16"/>
        <v>0</v>
      </c>
      <c r="BJ24" s="189">
        <f t="shared" si="46"/>
        <v>0</v>
      </c>
      <c r="BK24" s="189">
        <f t="shared" si="18"/>
        <v>0</v>
      </c>
      <c r="BL24" s="189">
        <f t="shared" si="19"/>
        <v>0</v>
      </c>
      <c r="BM24" s="189">
        <f t="shared" si="20"/>
        <v>0</v>
      </c>
      <c r="BN24" s="189">
        <f t="shared" si="21"/>
        <v>0</v>
      </c>
      <c r="BO24" s="191">
        <f t="shared" si="43"/>
        <v>0</v>
      </c>
      <c r="BP24" s="202">
        <f t="shared" si="22"/>
        <v>41</v>
      </c>
      <c r="BQ24" s="203">
        <f t="shared" si="23"/>
        <v>0</v>
      </c>
      <c r="BR24" s="189">
        <f>SUM($BQ$16:BQ24)</f>
        <v>-6.0000000000000036</v>
      </c>
      <c r="BS24" s="189">
        <f t="shared" si="24"/>
        <v>-6.0000000000000036</v>
      </c>
      <c r="BT24" s="189">
        <f t="shared" si="25"/>
        <v>0</v>
      </c>
      <c r="BU24" s="189">
        <f t="shared" si="26"/>
        <v>0</v>
      </c>
      <c r="BV24" s="204">
        <f t="shared" si="27"/>
        <v>0</v>
      </c>
      <c r="BW24" s="189">
        <f t="shared" si="28"/>
        <v>0</v>
      </c>
      <c r="BX24" s="189">
        <f t="shared" si="29"/>
        <v>8</v>
      </c>
    </row>
    <row r="25" spans="1:76" s="4" customFormat="1" ht="15" x14ac:dyDescent="0.2">
      <c r="A25" s="2" t="s">
        <v>55</v>
      </c>
      <c r="B25" s="77">
        <v>7</v>
      </c>
      <c r="C25" s="77">
        <f t="shared" si="30"/>
        <v>5</v>
      </c>
      <c r="D25" s="197">
        <f t="shared" si="0"/>
        <v>41</v>
      </c>
      <c r="E25" s="7"/>
      <c r="F25" s="198"/>
      <c r="G25" s="198"/>
      <c r="H25" s="198"/>
      <c r="I25" s="198"/>
      <c r="J25" s="198"/>
      <c r="K25" s="198"/>
      <c r="L25" s="198"/>
      <c r="M25" s="198"/>
      <c r="N25" s="198"/>
      <c r="O25" s="198"/>
      <c r="P25" s="111"/>
      <c r="Q25" s="199">
        <v>45</v>
      </c>
      <c r="R25" s="199"/>
      <c r="S25" s="199"/>
      <c r="T25" s="199"/>
      <c r="U25" s="205"/>
      <c r="V25" s="205"/>
      <c r="W25" s="200">
        <f t="shared" si="1"/>
        <v>45</v>
      </c>
      <c r="X25" s="197">
        <f t="shared" si="45"/>
        <v>45</v>
      </c>
      <c r="Y25" s="7"/>
      <c r="Z25" s="201">
        <f t="shared" si="2"/>
        <v>41</v>
      </c>
      <c r="AA25" s="12">
        <f t="shared" si="3"/>
        <v>4</v>
      </c>
      <c r="AB25" s="81">
        <f t="shared" si="31"/>
        <v>-2.0000000000000036</v>
      </c>
      <c r="AC25" s="201">
        <f t="shared" si="4"/>
        <v>0</v>
      </c>
      <c r="AD25" s="201">
        <f t="shared" si="5"/>
        <v>0</v>
      </c>
      <c r="AE25" s="201">
        <f t="shared" si="5"/>
        <v>0</v>
      </c>
      <c r="AF25" s="7"/>
      <c r="AG25" s="201">
        <f t="shared" si="32"/>
        <v>1205.4000000000001</v>
      </c>
      <c r="AH25" s="201">
        <f t="shared" si="33"/>
        <v>117.6</v>
      </c>
      <c r="AI25" s="201">
        <f t="shared" si="6"/>
        <v>0</v>
      </c>
      <c r="AJ25" s="201">
        <f t="shared" si="6"/>
        <v>0</v>
      </c>
      <c r="AK25" s="201">
        <f t="shared" si="6"/>
        <v>0</v>
      </c>
      <c r="AL25" s="7"/>
      <c r="AM25" s="11">
        <f t="shared" si="34"/>
        <v>1323</v>
      </c>
      <c r="AN25" s="11">
        <f t="shared" si="7"/>
        <v>140.75</v>
      </c>
      <c r="AO25" s="11">
        <f t="shared" si="35"/>
        <v>121.95</v>
      </c>
      <c r="AP25" s="7"/>
      <c r="AR25" s="91" t="str">
        <f t="shared" si="8"/>
        <v>NON</v>
      </c>
      <c r="AS25" s="91" t="str">
        <f>IF(SUM(Q25:V25)=0,"OUI","NON")</f>
        <v>NON</v>
      </c>
      <c r="AT25" s="91" t="str">
        <f t="shared" si="37"/>
        <v>NON</v>
      </c>
      <c r="AU25" s="91" t="str">
        <f t="shared" si="38"/>
        <v>NON</v>
      </c>
      <c r="AV25" s="91" t="str">
        <f t="shared" si="39"/>
        <v>OUI</v>
      </c>
      <c r="AW25" s="91" t="str">
        <f t="shared" si="40"/>
        <v>NON</v>
      </c>
      <c r="AX25" s="91" t="str">
        <f t="shared" si="41"/>
        <v>NON</v>
      </c>
      <c r="AY25" s="91" t="str">
        <f t="shared" si="9"/>
        <v>NON</v>
      </c>
      <c r="AZ25" s="91" t="str">
        <f t="shared" si="10"/>
        <v>NON</v>
      </c>
      <c r="BA25" s="92" t="str">
        <f t="shared" si="11"/>
        <v/>
      </c>
      <c r="BB25" s="92" t="str">
        <f t="shared" si="12"/>
        <v/>
      </c>
      <c r="BC25" s="92">
        <f t="shared" si="13"/>
        <v>10</v>
      </c>
      <c r="BD25" s="92" t="str">
        <f t="shared" si="14"/>
        <v/>
      </c>
      <c r="BE25" s="92" t="str">
        <f t="shared" si="15"/>
        <v/>
      </c>
      <c r="BF25" s="93">
        <f t="shared" si="42"/>
        <v>10</v>
      </c>
      <c r="BG25" s="189">
        <f t="shared" si="16"/>
        <v>0</v>
      </c>
      <c r="BH25" s="189">
        <f t="shared" si="16"/>
        <v>0</v>
      </c>
      <c r="BI25" s="189">
        <f t="shared" si="16"/>
        <v>0</v>
      </c>
      <c r="BJ25" s="189">
        <f>J25+K25</f>
        <v>0</v>
      </c>
      <c r="BK25" s="189">
        <f t="shared" si="18"/>
        <v>0</v>
      </c>
      <c r="BL25" s="189">
        <f t="shared" si="19"/>
        <v>0</v>
      </c>
      <c r="BM25" s="189">
        <f t="shared" si="20"/>
        <v>0</v>
      </c>
      <c r="BN25" s="189">
        <f t="shared" si="21"/>
        <v>0</v>
      </c>
      <c r="BO25" s="191">
        <f t="shared" si="43"/>
        <v>0</v>
      </c>
      <c r="BP25" s="202">
        <f t="shared" si="22"/>
        <v>41</v>
      </c>
      <c r="BQ25" s="203">
        <f t="shared" si="23"/>
        <v>4</v>
      </c>
      <c r="BR25" s="189">
        <f>SUM($BQ$16:BQ25)</f>
        <v>-2.0000000000000036</v>
      </c>
      <c r="BS25" s="189">
        <f t="shared" si="24"/>
        <v>-2.0000000000000036</v>
      </c>
      <c r="BT25" s="189">
        <f t="shared" si="25"/>
        <v>0</v>
      </c>
      <c r="BU25" s="189">
        <f t="shared" si="26"/>
        <v>4</v>
      </c>
      <c r="BV25" s="204">
        <f t="shared" si="27"/>
        <v>0</v>
      </c>
      <c r="BW25" s="189">
        <f t="shared" si="28"/>
        <v>0</v>
      </c>
      <c r="BX25" s="189">
        <f t="shared" si="29"/>
        <v>0</v>
      </c>
    </row>
    <row r="26" spans="1:76" s="4" customFormat="1" ht="15" x14ac:dyDescent="0.2">
      <c r="A26" s="2" t="s">
        <v>56</v>
      </c>
      <c r="B26" s="77">
        <v>7</v>
      </c>
      <c r="C26" s="77">
        <f t="shared" si="30"/>
        <v>5</v>
      </c>
      <c r="D26" s="197">
        <f t="shared" si="0"/>
        <v>41</v>
      </c>
      <c r="E26" s="7"/>
      <c r="F26" s="198"/>
      <c r="G26" s="198"/>
      <c r="H26" s="198"/>
      <c r="I26" s="198"/>
      <c r="J26" s="198"/>
      <c r="K26" s="198"/>
      <c r="L26" s="198"/>
      <c r="M26" s="198"/>
      <c r="N26" s="198"/>
      <c r="O26" s="198"/>
      <c r="P26" s="111"/>
      <c r="Q26" s="199">
        <v>45</v>
      </c>
      <c r="R26" s="199"/>
      <c r="S26" s="199"/>
      <c r="T26" s="199"/>
      <c r="U26" s="205"/>
      <c r="V26" s="205"/>
      <c r="W26" s="200">
        <f t="shared" si="1"/>
        <v>45</v>
      </c>
      <c r="X26" s="197">
        <f t="shared" si="45"/>
        <v>45</v>
      </c>
      <c r="Y26" s="7"/>
      <c r="Z26" s="201">
        <f t="shared" si="2"/>
        <v>41</v>
      </c>
      <c r="AA26" s="12">
        <f t="shared" si="3"/>
        <v>4</v>
      </c>
      <c r="AB26" s="81">
        <f t="shared" si="31"/>
        <v>1.9999999999999964</v>
      </c>
      <c r="AC26" s="201">
        <f t="shared" si="4"/>
        <v>0</v>
      </c>
      <c r="AD26" s="201">
        <f t="shared" si="5"/>
        <v>0</v>
      </c>
      <c r="AE26" s="201">
        <f t="shared" si="5"/>
        <v>0</v>
      </c>
      <c r="AF26" s="7"/>
      <c r="AG26" s="201">
        <f t="shared" si="32"/>
        <v>1205.4000000000001</v>
      </c>
      <c r="AH26" s="201">
        <f t="shared" si="33"/>
        <v>117.6</v>
      </c>
      <c r="AI26" s="201">
        <f t="shared" si="6"/>
        <v>0</v>
      </c>
      <c r="AJ26" s="201">
        <f t="shared" si="6"/>
        <v>0</v>
      </c>
      <c r="AK26" s="201">
        <f t="shared" si="6"/>
        <v>0</v>
      </c>
      <c r="AL26" s="7"/>
      <c r="AM26" s="11">
        <f t="shared" si="34"/>
        <v>1323</v>
      </c>
      <c r="AN26" s="11">
        <f t="shared" si="7"/>
        <v>140.75</v>
      </c>
      <c r="AO26" s="11">
        <f t="shared" si="35"/>
        <v>121.95</v>
      </c>
      <c r="AP26" s="7"/>
      <c r="AR26" s="91" t="str">
        <f t="shared" si="8"/>
        <v>NON</v>
      </c>
      <c r="AS26" s="91" t="str">
        <f t="shared" si="36"/>
        <v>NON</v>
      </c>
      <c r="AT26" s="91" t="str">
        <f t="shared" si="37"/>
        <v>NON</v>
      </c>
      <c r="AU26" s="91" t="str">
        <f t="shared" si="38"/>
        <v>NON</v>
      </c>
      <c r="AV26" s="91" t="str">
        <f t="shared" si="39"/>
        <v>OUI</v>
      </c>
      <c r="AW26" s="91" t="str">
        <f t="shared" si="40"/>
        <v>NON</v>
      </c>
      <c r="AX26" s="91" t="str">
        <f t="shared" si="41"/>
        <v>NON</v>
      </c>
      <c r="AY26" s="91" t="str">
        <f t="shared" si="9"/>
        <v>NON</v>
      </c>
      <c r="AZ26" s="91" t="str">
        <f t="shared" si="10"/>
        <v>NON</v>
      </c>
      <c r="BA26" s="92" t="str">
        <f t="shared" si="11"/>
        <v/>
      </c>
      <c r="BB26" s="92" t="str">
        <f t="shared" si="12"/>
        <v/>
      </c>
      <c r="BC26" s="92">
        <f t="shared" si="13"/>
        <v>10</v>
      </c>
      <c r="BD26" s="92" t="str">
        <f t="shared" si="14"/>
        <v/>
      </c>
      <c r="BE26" s="92" t="str">
        <f t="shared" si="15"/>
        <v/>
      </c>
      <c r="BF26" s="93">
        <f t="shared" si="42"/>
        <v>10</v>
      </c>
      <c r="BG26" s="189">
        <f t="shared" si="16"/>
        <v>0</v>
      </c>
      <c r="BH26" s="189">
        <f t="shared" si="16"/>
        <v>0</v>
      </c>
      <c r="BI26" s="189">
        <f t="shared" si="16"/>
        <v>0</v>
      </c>
      <c r="BJ26" s="189">
        <f t="shared" ref="BJ26:BJ68" si="47">J26</f>
        <v>0</v>
      </c>
      <c r="BK26" s="189">
        <f t="shared" si="18"/>
        <v>0</v>
      </c>
      <c r="BL26" s="189">
        <f t="shared" si="19"/>
        <v>0</v>
      </c>
      <c r="BM26" s="189">
        <f t="shared" si="20"/>
        <v>0</v>
      </c>
      <c r="BN26" s="189">
        <f t="shared" si="21"/>
        <v>0</v>
      </c>
      <c r="BO26" s="191">
        <f t="shared" si="43"/>
        <v>0</v>
      </c>
      <c r="BP26" s="202">
        <f t="shared" si="22"/>
        <v>41</v>
      </c>
      <c r="BQ26" s="203">
        <f t="shared" si="23"/>
        <v>4</v>
      </c>
      <c r="BR26" s="189">
        <f>SUM($BQ$16:BQ26)</f>
        <v>1.9999999999999964</v>
      </c>
      <c r="BS26" s="189">
        <f t="shared" si="24"/>
        <v>1.9999999999999964</v>
      </c>
      <c r="BT26" s="189">
        <f t="shared" si="25"/>
        <v>0</v>
      </c>
      <c r="BU26" s="189">
        <f t="shared" si="26"/>
        <v>4</v>
      </c>
      <c r="BV26" s="204">
        <f t="shared" si="27"/>
        <v>0</v>
      </c>
      <c r="BW26" s="189">
        <f t="shared" si="28"/>
        <v>0</v>
      </c>
      <c r="BX26" s="189">
        <f t="shared" si="29"/>
        <v>0</v>
      </c>
    </row>
    <row r="27" spans="1:76" s="4" customFormat="1" ht="15" x14ac:dyDescent="0.2">
      <c r="A27" s="2" t="s">
        <v>57</v>
      </c>
      <c r="B27" s="77">
        <v>7</v>
      </c>
      <c r="C27" s="77">
        <f t="shared" si="30"/>
        <v>5</v>
      </c>
      <c r="D27" s="197">
        <f t="shared" si="0"/>
        <v>41</v>
      </c>
      <c r="E27" s="7"/>
      <c r="F27" s="198"/>
      <c r="G27" s="198"/>
      <c r="H27" s="198"/>
      <c r="I27" s="198"/>
      <c r="J27" s="198"/>
      <c r="K27" s="198"/>
      <c r="L27" s="198"/>
      <c r="M27" s="198"/>
      <c r="N27" s="198"/>
      <c r="O27" s="198"/>
      <c r="P27" s="111"/>
      <c r="Q27" s="199">
        <v>45</v>
      </c>
      <c r="R27" s="199"/>
      <c r="S27" s="199"/>
      <c r="T27" s="199"/>
      <c r="U27" s="205"/>
      <c r="V27" s="205"/>
      <c r="W27" s="200">
        <f t="shared" si="1"/>
        <v>45</v>
      </c>
      <c r="X27" s="197">
        <f t="shared" si="45"/>
        <v>45</v>
      </c>
      <c r="Y27" s="7"/>
      <c r="Z27" s="201">
        <f t="shared" si="2"/>
        <v>41</v>
      </c>
      <c r="AA27" s="12">
        <f t="shared" si="3"/>
        <v>4</v>
      </c>
      <c r="AB27" s="81">
        <f t="shared" si="31"/>
        <v>5.9999999999999964</v>
      </c>
      <c r="AC27" s="201">
        <f t="shared" si="4"/>
        <v>0</v>
      </c>
      <c r="AD27" s="201">
        <f t="shared" si="5"/>
        <v>0</v>
      </c>
      <c r="AE27" s="201">
        <f t="shared" si="5"/>
        <v>0</v>
      </c>
      <c r="AF27" s="7"/>
      <c r="AG27" s="201">
        <f t="shared" si="32"/>
        <v>1205.4000000000001</v>
      </c>
      <c r="AH27" s="201">
        <f t="shared" si="33"/>
        <v>117.6</v>
      </c>
      <c r="AI27" s="201">
        <f t="shared" si="6"/>
        <v>0</v>
      </c>
      <c r="AJ27" s="201">
        <f t="shared" si="6"/>
        <v>0</v>
      </c>
      <c r="AK27" s="201">
        <f t="shared" si="6"/>
        <v>0</v>
      </c>
      <c r="AL27" s="7"/>
      <c r="AM27" s="11">
        <f t="shared" si="34"/>
        <v>1323</v>
      </c>
      <c r="AN27" s="11">
        <f t="shared" si="7"/>
        <v>140.75</v>
      </c>
      <c r="AO27" s="11">
        <f t="shared" si="35"/>
        <v>121.95</v>
      </c>
      <c r="AP27" s="7"/>
      <c r="AR27" s="91" t="str">
        <f t="shared" si="8"/>
        <v>NON</v>
      </c>
      <c r="AS27" s="91" t="str">
        <f t="shared" si="36"/>
        <v>NON</v>
      </c>
      <c r="AT27" s="91" t="str">
        <f t="shared" si="37"/>
        <v>NON</v>
      </c>
      <c r="AU27" s="91" t="str">
        <f t="shared" si="38"/>
        <v>NON</v>
      </c>
      <c r="AV27" s="91" t="str">
        <f t="shared" si="39"/>
        <v>OUI</v>
      </c>
      <c r="AW27" s="91" t="str">
        <f t="shared" si="40"/>
        <v>NON</v>
      </c>
      <c r="AX27" s="91" t="str">
        <f t="shared" si="41"/>
        <v>NON</v>
      </c>
      <c r="AY27" s="91" t="str">
        <f t="shared" si="9"/>
        <v>NON</v>
      </c>
      <c r="AZ27" s="91" t="str">
        <f t="shared" si="10"/>
        <v>NON</v>
      </c>
      <c r="BA27" s="92" t="str">
        <f t="shared" si="11"/>
        <v/>
      </c>
      <c r="BB27" s="92" t="str">
        <f t="shared" si="12"/>
        <v/>
      </c>
      <c r="BC27" s="92">
        <f t="shared" si="13"/>
        <v>10</v>
      </c>
      <c r="BD27" s="92" t="str">
        <f t="shared" si="14"/>
        <v/>
      </c>
      <c r="BE27" s="92" t="str">
        <f t="shared" si="15"/>
        <v/>
      </c>
      <c r="BF27" s="93">
        <f t="shared" si="42"/>
        <v>10</v>
      </c>
      <c r="BG27" s="189">
        <f t="shared" si="16"/>
        <v>0</v>
      </c>
      <c r="BH27" s="189">
        <f t="shared" si="16"/>
        <v>0</v>
      </c>
      <c r="BI27" s="189">
        <f t="shared" si="16"/>
        <v>0</v>
      </c>
      <c r="BJ27" s="189">
        <f t="shared" si="47"/>
        <v>0</v>
      </c>
      <c r="BK27" s="189">
        <f t="shared" si="18"/>
        <v>0</v>
      </c>
      <c r="BL27" s="189">
        <f t="shared" si="19"/>
        <v>0</v>
      </c>
      <c r="BM27" s="189">
        <f t="shared" si="20"/>
        <v>0</v>
      </c>
      <c r="BN27" s="189">
        <f t="shared" si="21"/>
        <v>0</v>
      </c>
      <c r="BO27" s="191">
        <f t="shared" si="43"/>
        <v>0</v>
      </c>
      <c r="BP27" s="202">
        <f t="shared" si="22"/>
        <v>41</v>
      </c>
      <c r="BQ27" s="203">
        <f t="shared" si="23"/>
        <v>4</v>
      </c>
      <c r="BR27" s="189">
        <f>SUM($BQ$16:BQ27)</f>
        <v>5.9999999999999964</v>
      </c>
      <c r="BS27" s="189">
        <f t="shared" si="24"/>
        <v>5.9999999999999964</v>
      </c>
      <c r="BT27" s="189">
        <f t="shared" si="25"/>
        <v>0</v>
      </c>
      <c r="BU27" s="189">
        <f t="shared" si="26"/>
        <v>4</v>
      </c>
      <c r="BV27" s="204">
        <f t="shared" si="27"/>
        <v>0</v>
      </c>
      <c r="BW27" s="189">
        <f t="shared" si="28"/>
        <v>0</v>
      </c>
      <c r="BX27" s="189">
        <f t="shared" si="29"/>
        <v>0</v>
      </c>
    </row>
    <row r="28" spans="1:76" s="4" customFormat="1" ht="15" x14ac:dyDescent="0.2">
      <c r="A28" s="2" t="s">
        <v>58</v>
      </c>
      <c r="B28" s="77">
        <v>7</v>
      </c>
      <c r="C28" s="77">
        <f t="shared" si="30"/>
        <v>5</v>
      </c>
      <c r="D28" s="197">
        <f t="shared" si="0"/>
        <v>41</v>
      </c>
      <c r="E28" s="7"/>
      <c r="F28" s="198"/>
      <c r="G28" s="198"/>
      <c r="H28" s="198"/>
      <c r="I28" s="198"/>
      <c r="J28" s="198"/>
      <c r="K28" s="198"/>
      <c r="L28" s="198"/>
      <c r="M28" s="198"/>
      <c r="N28" s="198"/>
      <c r="O28" s="198"/>
      <c r="P28" s="111"/>
      <c r="Q28" s="199">
        <v>45</v>
      </c>
      <c r="R28" s="199"/>
      <c r="S28" s="199"/>
      <c r="T28" s="199"/>
      <c r="U28" s="199"/>
      <c r="V28" s="205"/>
      <c r="W28" s="200">
        <f t="shared" si="1"/>
        <v>45</v>
      </c>
      <c r="X28" s="197">
        <f t="shared" si="45"/>
        <v>45</v>
      </c>
      <c r="Y28" s="7"/>
      <c r="Z28" s="201">
        <f t="shared" si="2"/>
        <v>41</v>
      </c>
      <c r="AA28" s="12">
        <f t="shared" si="3"/>
        <v>4</v>
      </c>
      <c r="AB28" s="81">
        <f t="shared" si="31"/>
        <v>9.9999999999999964</v>
      </c>
      <c r="AC28" s="201">
        <f t="shared" si="4"/>
        <v>0</v>
      </c>
      <c r="AD28" s="201">
        <f t="shared" si="5"/>
        <v>0</v>
      </c>
      <c r="AE28" s="201">
        <f t="shared" si="5"/>
        <v>0</v>
      </c>
      <c r="AF28" s="7"/>
      <c r="AG28" s="201">
        <f t="shared" si="32"/>
        <v>1205.4000000000001</v>
      </c>
      <c r="AH28" s="201">
        <f t="shared" si="33"/>
        <v>117.6</v>
      </c>
      <c r="AI28" s="201">
        <f t="shared" si="6"/>
        <v>0</v>
      </c>
      <c r="AJ28" s="201">
        <f t="shared" si="6"/>
        <v>0</v>
      </c>
      <c r="AK28" s="201">
        <f t="shared" si="6"/>
        <v>0</v>
      </c>
      <c r="AL28" s="7"/>
      <c r="AM28" s="11">
        <f t="shared" si="34"/>
        <v>1323</v>
      </c>
      <c r="AN28" s="11">
        <f t="shared" si="7"/>
        <v>140.75</v>
      </c>
      <c r="AO28" s="11">
        <f t="shared" si="35"/>
        <v>121.95</v>
      </c>
      <c r="AP28" s="7"/>
      <c r="AR28" s="91" t="str">
        <f t="shared" si="8"/>
        <v>NON</v>
      </c>
      <c r="AS28" s="91" t="str">
        <f t="shared" si="36"/>
        <v>NON</v>
      </c>
      <c r="AT28" s="91" t="str">
        <f t="shared" si="37"/>
        <v>NON</v>
      </c>
      <c r="AU28" s="91" t="str">
        <f t="shared" si="38"/>
        <v>NON</v>
      </c>
      <c r="AV28" s="91" t="str">
        <f t="shared" si="39"/>
        <v>OUI</v>
      </c>
      <c r="AW28" s="91" t="str">
        <f t="shared" si="40"/>
        <v>NON</v>
      </c>
      <c r="AX28" s="91" t="str">
        <f t="shared" si="41"/>
        <v>NON</v>
      </c>
      <c r="AY28" s="91" t="str">
        <f t="shared" si="9"/>
        <v>NON</v>
      </c>
      <c r="AZ28" s="91" t="str">
        <f t="shared" si="10"/>
        <v>NON</v>
      </c>
      <c r="BA28" s="92" t="str">
        <f t="shared" si="11"/>
        <v/>
      </c>
      <c r="BB28" s="92" t="str">
        <f t="shared" si="12"/>
        <v/>
      </c>
      <c r="BC28" s="92">
        <f t="shared" si="13"/>
        <v>10</v>
      </c>
      <c r="BD28" s="92" t="str">
        <f t="shared" si="14"/>
        <v/>
      </c>
      <c r="BE28" s="92" t="str">
        <f t="shared" si="15"/>
        <v/>
      </c>
      <c r="BF28" s="93">
        <f t="shared" si="42"/>
        <v>10</v>
      </c>
      <c r="BG28" s="189">
        <f t="shared" si="16"/>
        <v>0</v>
      </c>
      <c r="BH28" s="189">
        <f t="shared" si="16"/>
        <v>0</v>
      </c>
      <c r="BI28" s="189">
        <f t="shared" si="16"/>
        <v>0</v>
      </c>
      <c r="BJ28" s="189">
        <f t="shared" si="47"/>
        <v>0</v>
      </c>
      <c r="BK28" s="189">
        <f t="shared" si="18"/>
        <v>0</v>
      </c>
      <c r="BL28" s="189">
        <f t="shared" si="19"/>
        <v>0</v>
      </c>
      <c r="BM28" s="189">
        <f t="shared" si="20"/>
        <v>0</v>
      </c>
      <c r="BN28" s="189">
        <f t="shared" si="21"/>
        <v>0</v>
      </c>
      <c r="BO28" s="191">
        <f t="shared" si="43"/>
        <v>0</v>
      </c>
      <c r="BP28" s="202">
        <f t="shared" si="22"/>
        <v>41</v>
      </c>
      <c r="BQ28" s="203">
        <f t="shared" si="23"/>
        <v>4</v>
      </c>
      <c r="BR28" s="189">
        <f>SUM($BQ$16:BQ28)</f>
        <v>9.9999999999999964</v>
      </c>
      <c r="BS28" s="189">
        <f t="shared" si="24"/>
        <v>9.9999999999999964</v>
      </c>
      <c r="BT28" s="189">
        <f t="shared" si="25"/>
        <v>0</v>
      </c>
      <c r="BU28" s="189">
        <f t="shared" si="26"/>
        <v>4</v>
      </c>
      <c r="BV28" s="204">
        <f t="shared" si="27"/>
        <v>0</v>
      </c>
      <c r="BW28" s="189">
        <f t="shared" si="28"/>
        <v>0</v>
      </c>
      <c r="BX28" s="189">
        <f t="shared" si="29"/>
        <v>0</v>
      </c>
    </row>
    <row r="29" spans="1:76" s="4" customFormat="1" ht="15" x14ac:dyDescent="0.2">
      <c r="A29" s="2" t="s">
        <v>59</v>
      </c>
      <c r="B29" s="77">
        <v>7</v>
      </c>
      <c r="C29" s="77">
        <f t="shared" si="30"/>
        <v>5</v>
      </c>
      <c r="D29" s="197">
        <f t="shared" si="0"/>
        <v>41</v>
      </c>
      <c r="E29" s="7"/>
      <c r="F29" s="198"/>
      <c r="G29" s="198"/>
      <c r="H29" s="198"/>
      <c r="I29" s="198"/>
      <c r="J29" s="198"/>
      <c r="K29" s="198"/>
      <c r="L29" s="198"/>
      <c r="M29" s="198"/>
      <c r="N29" s="198"/>
      <c r="O29" s="198"/>
      <c r="P29" s="111"/>
      <c r="Q29" s="199">
        <v>45</v>
      </c>
      <c r="R29" s="199"/>
      <c r="S29" s="199"/>
      <c r="T29" s="199"/>
      <c r="U29" s="205"/>
      <c r="V29" s="205"/>
      <c r="W29" s="200">
        <f t="shared" si="1"/>
        <v>45</v>
      </c>
      <c r="X29" s="197">
        <f t="shared" si="45"/>
        <v>45</v>
      </c>
      <c r="Y29" s="7"/>
      <c r="Z29" s="201">
        <f t="shared" si="2"/>
        <v>41</v>
      </c>
      <c r="AA29" s="12">
        <f t="shared" si="3"/>
        <v>4</v>
      </c>
      <c r="AB29" s="81">
        <f t="shared" si="31"/>
        <v>13.999999999999996</v>
      </c>
      <c r="AC29" s="201">
        <f t="shared" si="4"/>
        <v>0</v>
      </c>
      <c r="AD29" s="201">
        <f t="shared" si="5"/>
        <v>0</v>
      </c>
      <c r="AE29" s="201">
        <f t="shared" si="5"/>
        <v>0</v>
      </c>
      <c r="AF29" s="7"/>
      <c r="AG29" s="201">
        <f t="shared" si="32"/>
        <v>1205.4000000000001</v>
      </c>
      <c r="AH29" s="201">
        <f t="shared" si="33"/>
        <v>117.6</v>
      </c>
      <c r="AI29" s="201">
        <f t="shared" si="6"/>
        <v>0</v>
      </c>
      <c r="AJ29" s="201">
        <f t="shared" si="6"/>
        <v>0</v>
      </c>
      <c r="AK29" s="201">
        <f t="shared" si="6"/>
        <v>0</v>
      </c>
      <c r="AL29" s="7"/>
      <c r="AM29" s="11">
        <f t="shared" si="34"/>
        <v>1323</v>
      </c>
      <c r="AN29" s="11">
        <f t="shared" si="7"/>
        <v>140.75</v>
      </c>
      <c r="AO29" s="11">
        <f t="shared" si="35"/>
        <v>121.95</v>
      </c>
      <c r="AP29" s="7"/>
      <c r="AR29" s="91" t="str">
        <f t="shared" si="8"/>
        <v>NON</v>
      </c>
      <c r="AS29" s="91" t="str">
        <f t="shared" si="36"/>
        <v>NON</v>
      </c>
      <c r="AT29" s="91" t="str">
        <f t="shared" si="37"/>
        <v>NON</v>
      </c>
      <c r="AU29" s="91" t="str">
        <f t="shared" si="38"/>
        <v>NON</v>
      </c>
      <c r="AV29" s="91" t="str">
        <f t="shared" si="39"/>
        <v>OUI</v>
      </c>
      <c r="AW29" s="91" t="str">
        <f t="shared" si="40"/>
        <v>NON</v>
      </c>
      <c r="AX29" s="91" t="str">
        <f t="shared" si="41"/>
        <v>NON</v>
      </c>
      <c r="AY29" s="91" t="str">
        <f t="shared" si="9"/>
        <v>NON</v>
      </c>
      <c r="AZ29" s="91" t="str">
        <f t="shared" si="10"/>
        <v>NON</v>
      </c>
      <c r="BA29" s="92" t="str">
        <f t="shared" si="11"/>
        <v/>
      </c>
      <c r="BB29" s="92" t="str">
        <f t="shared" si="12"/>
        <v/>
      </c>
      <c r="BC29" s="92">
        <f t="shared" si="13"/>
        <v>10</v>
      </c>
      <c r="BD29" s="92" t="str">
        <f t="shared" si="14"/>
        <v/>
      </c>
      <c r="BE29" s="92" t="str">
        <f t="shared" si="15"/>
        <v/>
      </c>
      <c r="BF29" s="93">
        <f t="shared" si="42"/>
        <v>10</v>
      </c>
      <c r="BG29" s="189">
        <f t="shared" si="16"/>
        <v>0</v>
      </c>
      <c r="BH29" s="189">
        <f t="shared" si="16"/>
        <v>0</v>
      </c>
      <c r="BI29" s="189">
        <f t="shared" si="16"/>
        <v>0</v>
      </c>
      <c r="BJ29" s="189">
        <f t="shared" si="47"/>
        <v>0</v>
      </c>
      <c r="BK29" s="189">
        <f t="shared" si="18"/>
        <v>0</v>
      </c>
      <c r="BL29" s="189">
        <f t="shared" si="19"/>
        <v>0</v>
      </c>
      <c r="BM29" s="189">
        <f t="shared" si="20"/>
        <v>0</v>
      </c>
      <c r="BN29" s="189">
        <f t="shared" si="21"/>
        <v>0</v>
      </c>
      <c r="BO29" s="191">
        <f t="shared" si="43"/>
        <v>0</v>
      </c>
      <c r="BP29" s="202">
        <f t="shared" si="22"/>
        <v>41</v>
      </c>
      <c r="BQ29" s="203">
        <f t="shared" si="23"/>
        <v>4</v>
      </c>
      <c r="BR29" s="189">
        <f>SUM($BQ$16:BQ29)</f>
        <v>13.999999999999996</v>
      </c>
      <c r="BS29" s="189">
        <f t="shared" si="24"/>
        <v>13.999999999999996</v>
      </c>
      <c r="BT29" s="189">
        <f t="shared" si="25"/>
        <v>0</v>
      </c>
      <c r="BU29" s="189">
        <f t="shared" si="26"/>
        <v>4</v>
      </c>
      <c r="BV29" s="204">
        <f t="shared" si="27"/>
        <v>0</v>
      </c>
      <c r="BW29" s="189">
        <f t="shared" si="28"/>
        <v>0</v>
      </c>
      <c r="BX29" s="189">
        <f t="shared" si="29"/>
        <v>0</v>
      </c>
    </row>
    <row r="30" spans="1:76" s="4" customFormat="1" ht="15" x14ac:dyDescent="0.2">
      <c r="A30" s="2" t="s">
        <v>60</v>
      </c>
      <c r="B30" s="77">
        <v>7</v>
      </c>
      <c r="C30" s="77">
        <f t="shared" si="30"/>
        <v>5</v>
      </c>
      <c r="D30" s="197">
        <f t="shared" si="0"/>
        <v>41</v>
      </c>
      <c r="E30" s="7"/>
      <c r="F30" s="198"/>
      <c r="G30" s="198">
        <v>32.799999999999997</v>
      </c>
      <c r="H30" s="198"/>
      <c r="I30" s="198"/>
      <c r="J30" s="198"/>
      <c r="K30" s="198"/>
      <c r="L30" s="198"/>
      <c r="M30" s="198"/>
      <c r="N30" s="198"/>
      <c r="O30" s="198"/>
      <c r="P30" s="111"/>
      <c r="Q30" s="199">
        <v>0</v>
      </c>
      <c r="R30" s="199">
        <v>8.1999999999999993</v>
      </c>
      <c r="S30" s="199"/>
      <c r="T30" s="199"/>
      <c r="U30" s="199"/>
      <c r="V30" s="205"/>
      <c r="W30" s="200">
        <f t="shared" si="1"/>
        <v>41</v>
      </c>
      <c r="X30" s="197">
        <f t="shared" si="45"/>
        <v>8.1999999999999993</v>
      </c>
      <c r="Y30" s="7"/>
      <c r="Z30" s="201">
        <f t="shared" si="2"/>
        <v>8.2000000000000028</v>
      </c>
      <c r="AA30" s="12">
        <f t="shared" si="3"/>
        <v>0</v>
      </c>
      <c r="AB30" s="81">
        <f t="shared" si="31"/>
        <v>13.999999999999996</v>
      </c>
      <c r="AC30" s="201">
        <f t="shared" si="4"/>
        <v>0</v>
      </c>
      <c r="AD30" s="201">
        <f t="shared" si="5"/>
        <v>0</v>
      </c>
      <c r="AE30" s="201">
        <f t="shared" si="5"/>
        <v>0</v>
      </c>
      <c r="AF30" s="7"/>
      <c r="AG30" s="201">
        <f t="shared" si="32"/>
        <v>241.1</v>
      </c>
      <c r="AH30" s="201">
        <f t="shared" si="33"/>
        <v>0</v>
      </c>
      <c r="AI30" s="201">
        <f t="shared" si="6"/>
        <v>0</v>
      </c>
      <c r="AJ30" s="201">
        <f t="shared" si="6"/>
        <v>0</v>
      </c>
      <c r="AK30" s="201">
        <f t="shared" si="6"/>
        <v>0</v>
      </c>
      <c r="AL30" s="7"/>
      <c r="AM30" s="11">
        <f t="shared" si="34"/>
        <v>241.1</v>
      </c>
      <c r="AN30" s="11">
        <f t="shared" si="7"/>
        <v>25.65</v>
      </c>
      <c r="AO30" s="11">
        <f t="shared" si="35"/>
        <v>22.2</v>
      </c>
      <c r="AP30" s="7"/>
      <c r="AR30" s="91" t="str">
        <f t="shared" si="8"/>
        <v>NON</v>
      </c>
      <c r="AS30" s="91" t="str">
        <f t="shared" si="36"/>
        <v>NON</v>
      </c>
      <c r="AT30" s="91" t="str">
        <f t="shared" si="37"/>
        <v>NON</v>
      </c>
      <c r="AU30" s="91" t="str">
        <f t="shared" si="38"/>
        <v>OUI</v>
      </c>
      <c r="AV30" s="91" t="str">
        <f t="shared" si="39"/>
        <v>NON</v>
      </c>
      <c r="AW30" s="91" t="str">
        <f t="shared" si="40"/>
        <v>NON</v>
      </c>
      <c r="AX30" s="91" t="str">
        <f t="shared" si="41"/>
        <v>NON</v>
      </c>
      <c r="AY30" s="91" t="str">
        <f t="shared" si="9"/>
        <v>NON</v>
      </c>
      <c r="AZ30" s="91" t="str">
        <f t="shared" si="10"/>
        <v>NON</v>
      </c>
      <c r="BA30" s="92" t="str">
        <f t="shared" si="11"/>
        <v/>
      </c>
      <c r="BB30" s="92">
        <f t="shared" si="12"/>
        <v>6</v>
      </c>
      <c r="BC30" s="92" t="str">
        <f t="shared" si="13"/>
        <v/>
      </c>
      <c r="BD30" s="92" t="str">
        <f t="shared" si="14"/>
        <v/>
      </c>
      <c r="BE30" s="92" t="str">
        <f t="shared" si="15"/>
        <v/>
      </c>
      <c r="BF30" s="93">
        <f t="shared" si="42"/>
        <v>6</v>
      </c>
      <c r="BG30" s="189">
        <f t="shared" si="16"/>
        <v>0</v>
      </c>
      <c r="BH30" s="189">
        <f t="shared" si="16"/>
        <v>32.799999999999997</v>
      </c>
      <c r="BI30" s="189">
        <f t="shared" si="16"/>
        <v>0</v>
      </c>
      <c r="BJ30" s="189">
        <f t="shared" si="47"/>
        <v>0</v>
      </c>
      <c r="BK30" s="189">
        <f t="shared" si="18"/>
        <v>0</v>
      </c>
      <c r="BL30" s="189">
        <f t="shared" si="19"/>
        <v>0</v>
      </c>
      <c r="BM30" s="189">
        <f t="shared" si="20"/>
        <v>0</v>
      </c>
      <c r="BN30" s="189">
        <f t="shared" si="21"/>
        <v>0</v>
      </c>
      <c r="BO30" s="191">
        <f t="shared" si="43"/>
        <v>0</v>
      </c>
      <c r="BP30" s="202">
        <f t="shared" si="22"/>
        <v>8.2000000000000028</v>
      </c>
      <c r="BQ30" s="203">
        <f t="shared" si="23"/>
        <v>0</v>
      </c>
      <c r="BR30" s="189">
        <f>SUM($BQ$16:BQ30)</f>
        <v>13.999999999999996</v>
      </c>
      <c r="BS30" s="189">
        <f t="shared" si="24"/>
        <v>13.999999999999996</v>
      </c>
      <c r="BT30" s="189">
        <f t="shared" si="25"/>
        <v>0</v>
      </c>
      <c r="BU30" s="189">
        <f t="shared" si="26"/>
        <v>0</v>
      </c>
      <c r="BV30" s="204">
        <f t="shared" si="27"/>
        <v>0</v>
      </c>
      <c r="BW30" s="189">
        <f t="shared" si="28"/>
        <v>0</v>
      </c>
      <c r="BX30" s="189">
        <f t="shared" si="29"/>
        <v>0</v>
      </c>
    </row>
    <row r="31" spans="1:76" s="4" customFormat="1" ht="15" x14ac:dyDescent="0.2">
      <c r="A31" s="2" t="s">
        <v>61</v>
      </c>
      <c r="B31" s="77">
        <v>7</v>
      </c>
      <c r="C31" s="77">
        <f t="shared" si="30"/>
        <v>5</v>
      </c>
      <c r="D31" s="197">
        <f t="shared" si="0"/>
        <v>41</v>
      </c>
      <c r="E31" s="7"/>
      <c r="F31" s="198"/>
      <c r="G31" s="198">
        <v>7.2</v>
      </c>
      <c r="H31" s="198">
        <v>1</v>
      </c>
      <c r="I31" s="198"/>
      <c r="J31" s="198"/>
      <c r="K31" s="198"/>
      <c r="L31" s="198"/>
      <c r="M31" s="198"/>
      <c r="N31" s="198"/>
      <c r="O31" s="198"/>
      <c r="P31" s="111"/>
      <c r="Q31" s="199">
        <v>24.6</v>
      </c>
      <c r="R31" s="199">
        <v>8.1999999999999993</v>
      </c>
      <c r="S31" s="199"/>
      <c r="T31" s="199"/>
      <c r="U31" s="205"/>
      <c r="V31" s="205"/>
      <c r="W31" s="200">
        <f t="shared" si="1"/>
        <v>41</v>
      </c>
      <c r="X31" s="197">
        <f t="shared" si="45"/>
        <v>32.799999999999997</v>
      </c>
      <c r="Y31" s="7"/>
      <c r="Z31" s="201">
        <f t="shared" si="2"/>
        <v>32.799999999999997</v>
      </c>
      <c r="AA31" s="12">
        <f t="shared" si="3"/>
        <v>-1</v>
      </c>
      <c r="AB31" s="81">
        <f t="shared" si="31"/>
        <v>12.999999999999996</v>
      </c>
      <c r="AC31" s="201">
        <f t="shared" si="4"/>
        <v>0</v>
      </c>
      <c r="AD31" s="201">
        <f t="shared" si="5"/>
        <v>0</v>
      </c>
      <c r="AE31" s="201">
        <f t="shared" si="5"/>
        <v>0</v>
      </c>
      <c r="AF31" s="7"/>
      <c r="AG31" s="201">
        <f t="shared" si="32"/>
        <v>964.3</v>
      </c>
      <c r="AH31" s="201">
        <f t="shared" si="33"/>
        <v>0</v>
      </c>
      <c r="AI31" s="201">
        <f t="shared" si="6"/>
        <v>0</v>
      </c>
      <c r="AJ31" s="201">
        <f t="shared" si="6"/>
        <v>0</v>
      </c>
      <c r="AK31" s="201">
        <f t="shared" si="6"/>
        <v>0</v>
      </c>
      <c r="AL31" s="7"/>
      <c r="AM31" s="11">
        <f t="shared" si="34"/>
        <v>964.3</v>
      </c>
      <c r="AN31" s="11">
        <f t="shared" si="7"/>
        <v>102.6</v>
      </c>
      <c r="AO31" s="11">
        <f t="shared" si="35"/>
        <v>88.85</v>
      </c>
      <c r="AP31" s="7"/>
      <c r="AR31" s="91" t="str">
        <f t="shared" si="8"/>
        <v>NON</v>
      </c>
      <c r="AS31" s="91" t="str">
        <f t="shared" si="36"/>
        <v>NON</v>
      </c>
      <c r="AT31" s="91" t="str">
        <f t="shared" si="37"/>
        <v>NON</v>
      </c>
      <c r="AU31" s="91" t="str">
        <f t="shared" si="38"/>
        <v>OUI</v>
      </c>
      <c r="AV31" s="91" t="str">
        <f t="shared" si="39"/>
        <v>NON</v>
      </c>
      <c r="AW31" s="91" t="str">
        <f t="shared" si="40"/>
        <v>OUI</v>
      </c>
      <c r="AX31" s="91" t="str">
        <f t="shared" si="41"/>
        <v>NON</v>
      </c>
      <c r="AY31" s="91" t="str">
        <f t="shared" si="9"/>
        <v>NON</v>
      </c>
      <c r="AZ31" s="91" t="str">
        <f t="shared" si="10"/>
        <v>NON</v>
      </c>
      <c r="BA31" s="92" t="str">
        <f t="shared" si="11"/>
        <v/>
      </c>
      <c r="BB31" s="92">
        <f t="shared" si="12"/>
        <v>5</v>
      </c>
      <c r="BC31" s="92" t="str">
        <f t="shared" si="13"/>
        <v/>
      </c>
      <c r="BD31" s="92" t="str">
        <f t="shared" si="14"/>
        <v/>
      </c>
      <c r="BE31" s="92" t="str">
        <f t="shared" si="15"/>
        <v/>
      </c>
      <c r="BF31" s="93">
        <f>SUM(BA31:BE31)</f>
        <v>5</v>
      </c>
      <c r="BG31" s="189">
        <f t="shared" si="16"/>
        <v>0</v>
      </c>
      <c r="BH31" s="189">
        <f t="shared" si="16"/>
        <v>7.2</v>
      </c>
      <c r="BI31" s="189">
        <f t="shared" si="16"/>
        <v>1</v>
      </c>
      <c r="BJ31" s="189">
        <f t="shared" si="47"/>
        <v>0</v>
      </c>
      <c r="BK31" s="189">
        <f t="shared" si="18"/>
        <v>0</v>
      </c>
      <c r="BL31" s="189">
        <f t="shared" si="19"/>
        <v>0</v>
      </c>
      <c r="BM31" s="189">
        <f t="shared" si="20"/>
        <v>0</v>
      </c>
      <c r="BN31" s="189">
        <f t="shared" si="21"/>
        <v>0</v>
      </c>
      <c r="BO31" s="191">
        <f t="shared" si="43"/>
        <v>0</v>
      </c>
      <c r="BP31" s="202">
        <f t="shared" si="22"/>
        <v>32.799999999999997</v>
      </c>
      <c r="BQ31" s="203">
        <f t="shared" si="23"/>
        <v>-1</v>
      </c>
      <c r="BR31" s="189">
        <f>SUM($BQ$16:BQ31)</f>
        <v>12.999999999999996</v>
      </c>
      <c r="BS31" s="189">
        <f t="shared" si="24"/>
        <v>12.999999999999996</v>
      </c>
      <c r="BT31" s="189">
        <f t="shared" si="25"/>
        <v>0</v>
      </c>
      <c r="BU31" s="189">
        <f t="shared" si="26"/>
        <v>-1</v>
      </c>
      <c r="BV31" s="204">
        <f t="shared" si="27"/>
        <v>0</v>
      </c>
      <c r="BW31" s="189">
        <f t="shared" si="28"/>
        <v>0</v>
      </c>
      <c r="BX31" s="189">
        <f t="shared" si="29"/>
        <v>0</v>
      </c>
    </row>
    <row r="32" spans="1:76" s="4" customFormat="1" ht="15" x14ac:dyDescent="0.2">
      <c r="A32" s="2" t="s">
        <v>62</v>
      </c>
      <c r="B32" s="77">
        <v>7</v>
      </c>
      <c r="C32" s="77">
        <f>B32-2</f>
        <v>5</v>
      </c>
      <c r="D32" s="197">
        <f t="shared" si="0"/>
        <v>41</v>
      </c>
      <c r="E32" s="7"/>
      <c r="F32" s="198"/>
      <c r="G32" s="198"/>
      <c r="H32" s="198"/>
      <c r="I32" s="198"/>
      <c r="J32" s="198"/>
      <c r="K32" s="198"/>
      <c r="L32" s="198"/>
      <c r="M32" s="198"/>
      <c r="N32" s="198"/>
      <c r="O32" s="198"/>
      <c r="P32" s="111"/>
      <c r="Q32" s="199">
        <v>45</v>
      </c>
      <c r="R32" s="199"/>
      <c r="S32" s="199"/>
      <c r="T32" s="199"/>
      <c r="U32" s="199"/>
      <c r="V32" s="205"/>
      <c r="W32" s="200">
        <f t="shared" si="1"/>
        <v>45</v>
      </c>
      <c r="X32" s="197">
        <f t="shared" si="45"/>
        <v>45</v>
      </c>
      <c r="Y32" s="7"/>
      <c r="Z32" s="201">
        <f t="shared" si="2"/>
        <v>41</v>
      </c>
      <c r="AA32" s="12">
        <f t="shared" si="3"/>
        <v>4</v>
      </c>
      <c r="AB32" s="81">
        <f t="shared" si="31"/>
        <v>16.999999999999996</v>
      </c>
      <c r="AC32" s="201">
        <f t="shared" si="4"/>
        <v>0</v>
      </c>
      <c r="AD32" s="201">
        <f t="shared" ref="AD32:AE68" si="48">IF(U32="",0,U32)</f>
        <v>0</v>
      </c>
      <c r="AE32" s="201">
        <f t="shared" si="48"/>
        <v>0</v>
      </c>
      <c r="AF32" s="7"/>
      <c r="AG32" s="201">
        <f t="shared" si="32"/>
        <v>1205.4000000000001</v>
      </c>
      <c r="AH32" s="201">
        <f t="shared" si="33"/>
        <v>117.6</v>
      </c>
      <c r="AI32" s="201">
        <f t="shared" ref="AI32:AK68" si="49">ROUND($AJ$10*AC32*AI$13,1)</f>
        <v>0</v>
      </c>
      <c r="AJ32" s="201">
        <f t="shared" si="49"/>
        <v>0</v>
      </c>
      <c r="AK32" s="201">
        <f t="shared" si="49"/>
        <v>0</v>
      </c>
      <c r="AL32" s="7"/>
      <c r="AM32" s="11">
        <f t="shared" si="34"/>
        <v>1323</v>
      </c>
      <c r="AN32" s="11">
        <f t="shared" si="7"/>
        <v>140.75</v>
      </c>
      <c r="AO32" s="11">
        <f t="shared" si="35"/>
        <v>121.95</v>
      </c>
      <c r="AP32" s="7"/>
      <c r="AR32" s="91" t="str">
        <f t="shared" si="8"/>
        <v>NON</v>
      </c>
      <c r="AS32" s="91" t="str">
        <f t="shared" si="36"/>
        <v>NON</v>
      </c>
      <c r="AT32" s="91" t="str">
        <f t="shared" si="37"/>
        <v>NON</v>
      </c>
      <c r="AU32" s="91" t="str">
        <f t="shared" si="38"/>
        <v>NON</v>
      </c>
      <c r="AV32" s="91" t="str">
        <f t="shared" si="39"/>
        <v>OUI</v>
      </c>
      <c r="AW32" s="91" t="str">
        <f t="shared" si="40"/>
        <v>NON</v>
      </c>
      <c r="AX32" s="91" t="str">
        <f t="shared" si="41"/>
        <v>NON</v>
      </c>
      <c r="AY32" s="91" t="str">
        <f t="shared" si="9"/>
        <v>NON</v>
      </c>
      <c r="AZ32" s="91" t="str">
        <f t="shared" si="10"/>
        <v>NON</v>
      </c>
      <c r="BA32" s="92" t="str">
        <f t="shared" si="11"/>
        <v/>
      </c>
      <c r="BB32" s="92" t="str">
        <f t="shared" si="12"/>
        <v/>
      </c>
      <c r="BC32" s="92">
        <f t="shared" si="13"/>
        <v>10</v>
      </c>
      <c r="BD32" s="92" t="str">
        <f t="shared" si="14"/>
        <v/>
      </c>
      <c r="BE32" s="92" t="str">
        <f t="shared" si="15"/>
        <v/>
      </c>
      <c r="BF32" s="93">
        <f t="shared" si="42"/>
        <v>10</v>
      </c>
      <c r="BG32" s="189">
        <f t="shared" si="16"/>
        <v>0</v>
      </c>
      <c r="BH32" s="189">
        <f t="shared" si="16"/>
        <v>0</v>
      </c>
      <c r="BI32" s="189">
        <f t="shared" si="16"/>
        <v>0</v>
      </c>
      <c r="BJ32" s="189">
        <f t="shared" si="47"/>
        <v>0</v>
      </c>
      <c r="BK32" s="189">
        <f t="shared" si="18"/>
        <v>0</v>
      </c>
      <c r="BL32" s="189">
        <f t="shared" si="19"/>
        <v>0</v>
      </c>
      <c r="BM32" s="189">
        <f t="shared" si="20"/>
        <v>0</v>
      </c>
      <c r="BN32" s="189">
        <f t="shared" si="21"/>
        <v>0</v>
      </c>
      <c r="BO32" s="191">
        <f t="shared" si="43"/>
        <v>0</v>
      </c>
      <c r="BP32" s="202">
        <f t="shared" si="22"/>
        <v>41</v>
      </c>
      <c r="BQ32" s="203">
        <f t="shared" si="23"/>
        <v>4</v>
      </c>
      <c r="BR32" s="189">
        <f>SUM($BQ$16:BQ32)</f>
        <v>16.999999999999996</v>
      </c>
      <c r="BS32" s="189">
        <f t="shared" si="24"/>
        <v>16.999999999999996</v>
      </c>
      <c r="BT32" s="189">
        <f t="shared" si="25"/>
        <v>0</v>
      </c>
      <c r="BU32" s="189">
        <f t="shared" si="26"/>
        <v>4</v>
      </c>
      <c r="BV32" s="204">
        <f t="shared" si="27"/>
        <v>0</v>
      </c>
      <c r="BW32" s="189">
        <f t="shared" si="28"/>
        <v>0</v>
      </c>
      <c r="BX32" s="189">
        <f t="shared" si="29"/>
        <v>0</v>
      </c>
    </row>
    <row r="33" spans="1:76" s="4" customFormat="1" ht="15" x14ac:dyDescent="0.2">
      <c r="A33" s="2" t="s">
        <v>63</v>
      </c>
      <c r="B33" s="77">
        <v>7</v>
      </c>
      <c r="C33" s="77">
        <f t="shared" si="30"/>
        <v>5</v>
      </c>
      <c r="D33" s="197">
        <f t="shared" si="0"/>
        <v>41</v>
      </c>
      <c r="E33" s="7"/>
      <c r="F33" s="198"/>
      <c r="G33" s="198"/>
      <c r="H33" s="198"/>
      <c r="I33" s="198"/>
      <c r="J33" s="198"/>
      <c r="K33" s="198"/>
      <c r="L33" s="198"/>
      <c r="M33" s="198"/>
      <c r="N33" s="198"/>
      <c r="O33" s="198"/>
      <c r="P33" s="111"/>
      <c r="Q33" s="199">
        <v>45</v>
      </c>
      <c r="R33" s="199"/>
      <c r="S33" s="199"/>
      <c r="T33" s="199"/>
      <c r="U33" s="205"/>
      <c r="V33" s="205"/>
      <c r="W33" s="200">
        <f t="shared" si="1"/>
        <v>45</v>
      </c>
      <c r="X33" s="197">
        <f t="shared" si="45"/>
        <v>45</v>
      </c>
      <c r="Y33" s="7"/>
      <c r="Z33" s="201">
        <f t="shared" si="2"/>
        <v>41</v>
      </c>
      <c r="AA33" s="12">
        <f t="shared" si="3"/>
        <v>4</v>
      </c>
      <c r="AB33" s="81">
        <f t="shared" si="31"/>
        <v>20.999999999999996</v>
      </c>
      <c r="AC33" s="201">
        <f t="shared" si="4"/>
        <v>0</v>
      </c>
      <c r="AD33" s="201">
        <f t="shared" si="48"/>
        <v>0</v>
      </c>
      <c r="AE33" s="201">
        <f t="shared" si="48"/>
        <v>0</v>
      </c>
      <c r="AF33" s="7"/>
      <c r="AG33" s="201">
        <f t="shared" si="32"/>
        <v>1205.4000000000001</v>
      </c>
      <c r="AH33" s="201">
        <f t="shared" si="33"/>
        <v>117.6</v>
      </c>
      <c r="AI33" s="201">
        <f t="shared" si="49"/>
        <v>0</v>
      </c>
      <c r="AJ33" s="201">
        <f t="shared" si="49"/>
        <v>0</v>
      </c>
      <c r="AK33" s="201">
        <f t="shared" si="49"/>
        <v>0</v>
      </c>
      <c r="AL33" s="7"/>
      <c r="AM33" s="11">
        <f t="shared" si="34"/>
        <v>1323</v>
      </c>
      <c r="AN33" s="11">
        <f t="shared" si="7"/>
        <v>140.75</v>
      </c>
      <c r="AO33" s="11">
        <f t="shared" si="35"/>
        <v>121.95</v>
      </c>
      <c r="AP33" s="7"/>
      <c r="AR33" s="91" t="str">
        <f t="shared" si="8"/>
        <v>NON</v>
      </c>
      <c r="AS33" s="91" t="str">
        <f t="shared" si="36"/>
        <v>NON</v>
      </c>
      <c r="AT33" s="91" t="str">
        <f t="shared" si="37"/>
        <v>NON</v>
      </c>
      <c r="AU33" s="91" t="str">
        <f t="shared" si="38"/>
        <v>NON</v>
      </c>
      <c r="AV33" s="91" t="str">
        <f t="shared" si="39"/>
        <v>OUI</v>
      </c>
      <c r="AW33" s="91" t="str">
        <f t="shared" si="40"/>
        <v>NON</v>
      </c>
      <c r="AX33" s="91" t="str">
        <f t="shared" si="41"/>
        <v>NON</v>
      </c>
      <c r="AY33" s="91" t="str">
        <f t="shared" si="9"/>
        <v>NON</v>
      </c>
      <c r="AZ33" s="91" t="str">
        <f t="shared" si="10"/>
        <v>NON</v>
      </c>
      <c r="BA33" s="92" t="str">
        <f t="shared" si="11"/>
        <v/>
      </c>
      <c r="BB33" s="92" t="str">
        <f t="shared" si="12"/>
        <v/>
      </c>
      <c r="BC33" s="92">
        <f t="shared" si="13"/>
        <v>10</v>
      </c>
      <c r="BD33" s="92" t="str">
        <f t="shared" si="14"/>
        <v/>
      </c>
      <c r="BE33" s="92" t="str">
        <f t="shared" si="15"/>
        <v/>
      </c>
      <c r="BF33" s="93">
        <f t="shared" si="42"/>
        <v>10</v>
      </c>
      <c r="BG33" s="189">
        <f t="shared" si="16"/>
        <v>0</v>
      </c>
      <c r="BH33" s="189">
        <f t="shared" si="16"/>
        <v>0</v>
      </c>
      <c r="BI33" s="189">
        <f t="shared" si="16"/>
        <v>0</v>
      </c>
      <c r="BJ33" s="189">
        <f t="shared" si="47"/>
        <v>0</v>
      </c>
      <c r="BK33" s="189">
        <f t="shared" si="18"/>
        <v>0</v>
      </c>
      <c r="BL33" s="189">
        <f t="shared" si="19"/>
        <v>0</v>
      </c>
      <c r="BM33" s="189">
        <f t="shared" si="20"/>
        <v>0</v>
      </c>
      <c r="BN33" s="189">
        <f t="shared" si="21"/>
        <v>0</v>
      </c>
      <c r="BO33" s="191">
        <f t="shared" si="43"/>
        <v>0</v>
      </c>
      <c r="BP33" s="202">
        <f t="shared" si="22"/>
        <v>41</v>
      </c>
      <c r="BQ33" s="203">
        <f t="shared" si="23"/>
        <v>4</v>
      </c>
      <c r="BR33" s="189">
        <f>SUM($BQ$16:BQ33)</f>
        <v>20.999999999999996</v>
      </c>
      <c r="BS33" s="189">
        <f t="shared" si="24"/>
        <v>20.999999999999996</v>
      </c>
      <c r="BT33" s="189">
        <f t="shared" si="25"/>
        <v>0</v>
      </c>
      <c r="BU33" s="189">
        <f t="shared" si="26"/>
        <v>4</v>
      </c>
      <c r="BV33" s="204">
        <f t="shared" si="27"/>
        <v>0</v>
      </c>
      <c r="BW33" s="189">
        <f t="shared" si="28"/>
        <v>0</v>
      </c>
      <c r="BX33" s="189">
        <f t="shared" si="29"/>
        <v>0</v>
      </c>
    </row>
    <row r="34" spans="1:76" s="4" customFormat="1" ht="15" x14ac:dyDescent="0.2">
      <c r="A34" s="2" t="s">
        <v>64</v>
      </c>
      <c r="B34" s="77">
        <v>7</v>
      </c>
      <c r="C34" s="77">
        <f t="shared" si="30"/>
        <v>5</v>
      </c>
      <c r="D34" s="197">
        <f t="shared" si="0"/>
        <v>41</v>
      </c>
      <c r="E34" s="7"/>
      <c r="F34" s="198"/>
      <c r="G34" s="198"/>
      <c r="H34" s="198"/>
      <c r="I34" s="198">
        <v>16.399999999999999</v>
      </c>
      <c r="J34" s="198">
        <v>16.399999999999999</v>
      </c>
      <c r="K34" s="198">
        <v>8.1999999999999993</v>
      </c>
      <c r="L34" s="198"/>
      <c r="M34" s="198"/>
      <c r="N34" s="198"/>
      <c r="O34" s="198"/>
      <c r="P34" s="111"/>
      <c r="Q34" s="199"/>
      <c r="R34" s="199"/>
      <c r="S34" s="199"/>
      <c r="T34" s="199"/>
      <c r="U34" s="199"/>
      <c r="V34" s="205"/>
      <c r="W34" s="200">
        <f t="shared" si="1"/>
        <v>41</v>
      </c>
      <c r="X34" s="197">
        <f t="shared" si="45"/>
        <v>0</v>
      </c>
      <c r="Y34" s="7"/>
      <c r="Z34" s="201">
        <f t="shared" si="2"/>
        <v>8.2000000000000028</v>
      </c>
      <c r="AA34" s="12">
        <f t="shared" si="3"/>
        <v>0</v>
      </c>
      <c r="AB34" s="81">
        <f t="shared" si="31"/>
        <v>20.999999999999996</v>
      </c>
      <c r="AC34" s="201">
        <f t="shared" si="4"/>
        <v>0</v>
      </c>
      <c r="AD34" s="201">
        <f t="shared" si="48"/>
        <v>0</v>
      </c>
      <c r="AE34" s="201">
        <f t="shared" si="48"/>
        <v>0</v>
      </c>
      <c r="AF34" s="7"/>
      <c r="AG34" s="201">
        <f t="shared" si="32"/>
        <v>241.1</v>
      </c>
      <c r="AH34" s="201">
        <f t="shared" si="33"/>
        <v>0</v>
      </c>
      <c r="AI34" s="201">
        <f t="shared" si="49"/>
        <v>0</v>
      </c>
      <c r="AJ34" s="201">
        <f t="shared" si="49"/>
        <v>0</v>
      </c>
      <c r="AK34" s="201">
        <f t="shared" si="49"/>
        <v>0</v>
      </c>
      <c r="AL34" s="7"/>
      <c r="AM34" s="11">
        <f t="shared" si="34"/>
        <v>241.1</v>
      </c>
      <c r="AN34" s="11">
        <f t="shared" si="7"/>
        <v>25.65</v>
      </c>
      <c r="AO34" s="11">
        <f t="shared" si="35"/>
        <v>22.2</v>
      </c>
      <c r="AP34" s="7"/>
      <c r="AR34" s="91" t="str">
        <f t="shared" si="8"/>
        <v>OUI</v>
      </c>
      <c r="AS34" s="91" t="str">
        <f t="shared" si="36"/>
        <v>OUI</v>
      </c>
      <c r="AT34" s="91" t="str">
        <f t="shared" si="37"/>
        <v>NON</v>
      </c>
      <c r="AU34" s="91" t="str">
        <f t="shared" si="38"/>
        <v>OUI</v>
      </c>
      <c r="AV34" s="91" t="str">
        <f t="shared" si="39"/>
        <v>NON</v>
      </c>
      <c r="AW34" s="91" t="str">
        <f t="shared" si="40"/>
        <v>NON</v>
      </c>
      <c r="AX34" s="91" t="str">
        <f t="shared" si="41"/>
        <v>OUI</v>
      </c>
      <c r="AY34" s="91" t="str">
        <f t="shared" si="9"/>
        <v>NON</v>
      </c>
      <c r="AZ34" s="91" t="str">
        <f t="shared" si="10"/>
        <v>NON</v>
      </c>
      <c r="BA34" s="92">
        <f t="shared" si="11"/>
        <v>1</v>
      </c>
      <c r="BB34" s="92" t="str">
        <f t="shared" si="12"/>
        <v/>
      </c>
      <c r="BC34" s="92" t="str">
        <f t="shared" si="13"/>
        <v/>
      </c>
      <c r="BD34" s="92" t="str">
        <f t="shared" si="14"/>
        <v/>
      </c>
      <c r="BE34" s="92" t="str">
        <f t="shared" si="15"/>
        <v/>
      </c>
      <c r="BF34" s="93">
        <f t="shared" si="42"/>
        <v>1</v>
      </c>
      <c r="BG34" s="189">
        <f t="shared" si="16"/>
        <v>0</v>
      </c>
      <c r="BH34" s="189">
        <f t="shared" si="16"/>
        <v>0</v>
      </c>
      <c r="BI34" s="189">
        <f t="shared" si="16"/>
        <v>0</v>
      </c>
      <c r="BJ34" s="189">
        <f t="shared" si="47"/>
        <v>16.399999999999999</v>
      </c>
      <c r="BK34" s="189">
        <f t="shared" si="18"/>
        <v>0</v>
      </c>
      <c r="BL34" s="189">
        <f t="shared" si="19"/>
        <v>0</v>
      </c>
      <c r="BM34" s="189">
        <f t="shared" si="20"/>
        <v>0</v>
      </c>
      <c r="BN34" s="189">
        <f t="shared" si="21"/>
        <v>16.399999999999999</v>
      </c>
      <c r="BO34" s="191">
        <f t="shared" si="43"/>
        <v>32.799999999999997</v>
      </c>
      <c r="BP34" s="202">
        <f t="shared" si="22"/>
        <v>8.2000000000000028</v>
      </c>
      <c r="BQ34" s="203">
        <f t="shared" si="23"/>
        <v>0</v>
      </c>
      <c r="BR34" s="189">
        <f>SUM($BQ$16:BQ34)</f>
        <v>20.999999999999996</v>
      </c>
      <c r="BS34" s="189">
        <f t="shared" si="24"/>
        <v>20.999999999999996</v>
      </c>
      <c r="BT34" s="189">
        <f t="shared" si="25"/>
        <v>0</v>
      </c>
      <c r="BU34" s="189">
        <f t="shared" si="26"/>
        <v>0</v>
      </c>
      <c r="BV34" s="204">
        <f t="shared" si="27"/>
        <v>0</v>
      </c>
      <c r="BW34" s="189">
        <f t="shared" si="28"/>
        <v>0</v>
      </c>
      <c r="BX34" s="189">
        <f t="shared" si="29"/>
        <v>0</v>
      </c>
    </row>
    <row r="35" spans="1:76" s="4" customFormat="1" ht="15" x14ac:dyDescent="0.2">
      <c r="A35" s="2" t="s">
        <v>65</v>
      </c>
      <c r="B35" s="77">
        <v>7</v>
      </c>
      <c r="C35" s="77">
        <f t="shared" si="30"/>
        <v>5</v>
      </c>
      <c r="D35" s="197">
        <f t="shared" si="0"/>
        <v>41</v>
      </c>
      <c r="E35" s="7"/>
      <c r="F35" s="198"/>
      <c r="G35" s="198"/>
      <c r="H35" s="198"/>
      <c r="I35" s="198"/>
      <c r="J35" s="198"/>
      <c r="K35" s="198"/>
      <c r="L35" s="198">
        <v>16.399999999999999</v>
      </c>
      <c r="M35" s="198"/>
      <c r="N35" s="198"/>
      <c r="O35" s="198"/>
      <c r="P35" s="111"/>
      <c r="Q35" s="199">
        <v>24.6</v>
      </c>
      <c r="R35" s="199"/>
      <c r="S35" s="199"/>
      <c r="T35" s="199"/>
      <c r="U35" s="205"/>
      <c r="V35" s="205"/>
      <c r="W35" s="200">
        <f t="shared" si="1"/>
        <v>41</v>
      </c>
      <c r="X35" s="197">
        <f t="shared" si="45"/>
        <v>24.6</v>
      </c>
      <c r="Y35" s="7"/>
      <c r="Z35" s="201">
        <f t="shared" si="2"/>
        <v>24.6</v>
      </c>
      <c r="AA35" s="12">
        <f t="shared" si="3"/>
        <v>0</v>
      </c>
      <c r="AB35" s="81">
        <f t="shared" si="31"/>
        <v>20.999999999999996</v>
      </c>
      <c r="AC35" s="201">
        <f t="shared" si="4"/>
        <v>0</v>
      </c>
      <c r="AD35" s="201">
        <f t="shared" si="48"/>
        <v>0</v>
      </c>
      <c r="AE35" s="201">
        <f t="shared" si="48"/>
        <v>0</v>
      </c>
      <c r="AF35" s="7"/>
      <c r="AG35" s="201">
        <f t="shared" si="32"/>
        <v>723.2</v>
      </c>
      <c r="AH35" s="201">
        <f t="shared" si="33"/>
        <v>0</v>
      </c>
      <c r="AI35" s="201">
        <f t="shared" si="49"/>
        <v>0</v>
      </c>
      <c r="AJ35" s="201">
        <f t="shared" si="49"/>
        <v>0</v>
      </c>
      <c r="AK35" s="201">
        <f t="shared" si="49"/>
        <v>0</v>
      </c>
      <c r="AL35" s="7"/>
      <c r="AM35" s="11">
        <f t="shared" si="34"/>
        <v>723.2</v>
      </c>
      <c r="AN35" s="11">
        <f t="shared" si="7"/>
        <v>76.95</v>
      </c>
      <c r="AO35" s="11">
        <f t="shared" si="35"/>
        <v>66.650000000000006</v>
      </c>
      <c r="AP35" s="7"/>
      <c r="AR35" s="91" t="str">
        <f t="shared" si="8"/>
        <v>NON</v>
      </c>
      <c r="AS35" s="91" t="str">
        <f t="shared" si="36"/>
        <v>NON</v>
      </c>
      <c r="AT35" s="91" t="str">
        <f t="shared" si="37"/>
        <v>NON</v>
      </c>
      <c r="AU35" s="91" t="str">
        <f t="shared" si="38"/>
        <v>OUI</v>
      </c>
      <c r="AV35" s="91" t="str">
        <f t="shared" si="39"/>
        <v>NON</v>
      </c>
      <c r="AW35" s="91" t="str">
        <f t="shared" si="40"/>
        <v>NON</v>
      </c>
      <c r="AX35" s="91" t="str">
        <f t="shared" si="41"/>
        <v>OUI</v>
      </c>
      <c r="AY35" s="91" t="str">
        <f t="shared" si="9"/>
        <v>NON</v>
      </c>
      <c r="AZ35" s="91" t="str">
        <f t="shared" si="10"/>
        <v>NON</v>
      </c>
      <c r="BA35" s="92" t="str">
        <f t="shared" si="11"/>
        <v/>
      </c>
      <c r="BB35" s="92">
        <f t="shared" si="12"/>
        <v>6</v>
      </c>
      <c r="BC35" s="92" t="str">
        <f t="shared" si="13"/>
        <v/>
      </c>
      <c r="BD35" s="92" t="str">
        <f t="shared" si="14"/>
        <v/>
      </c>
      <c r="BE35" s="92" t="str">
        <f t="shared" si="15"/>
        <v/>
      </c>
      <c r="BF35" s="93">
        <f t="shared" si="42"/>
        <v>6</v>
      </c>
      <c r="BG35" s="189">
        <f t="shared" si="16"/>
        <v>0</v>
      </c>
      <c r="BH35" s="189">
        <f t="shared" si="16"/>
        <v>0</v>
      </c>
      <c r="BI35" s="189">
        <f t="shared" si="16"/>
        <v>0</v>
      </c>
      <c r="BJ35" s="189">
        <f t="shared" si="47"/>
        <v>0</v>
      </c>
      <c r="BK35" s="189">
        <f t="shared" si="18"/>
        <v>16.399999999999999</v>
      </c>
      <c r="BL35" s="189">
        <f t="shared" si="19"/>
        <v>0</v>
      </c>
      <c r="BM35" s="189">
        <f t="shared" si="20"/>
        <v>0</v>
      </c>
      <c r="BN35" s="189">
        <f t="shared" si="21"/>
        <v>0</v>
      </c>
      <c r="BO35" s="191">
        <f t="shared" si="43"/>
        <v>16.399999999999999</v>
      </c>
      <c r="BP35" s="202">
        <f t="shared" si="22"/>
        <v>24.6</v>
      </c>
      <c r="BQ35" s="203">
        <f t="shared" si="23"/>
        <v>0</v>
      </c>
      <c r="BR35" s="189">
        <f>SUM($BQ$16:BQ35)</f>
        <v>20.999999999999996</v>
      </c>
      <c r="BS35" s="189">
        <f t="shared" si="24"/>
        <v>20.999999999999996</v>
      </c>
      <c r="BT35" s="189">
        <f t="shared" si="25"/>
        <v>0</v>
      </c>
      <c r="BU35" s="189">
        <f t="shared" si="26"/>
        <v>0</v>
      </c>
      <c r="BV35" s="204">
        <f t="shared" si="27"/>
        <v>0</v>
      </c>
      <c r="BW35" s="189">
        <f t="shared" si="28"/>
        <v>0</v>
      </c>
      <c r="BX35" s="189">
        <f t="shared" si="29"/>
        <v>0</v>
      </c>
    </row>
    <row r="36" spans="1:76" s="4" customFormat="1" ht="15" x14ac:dyDescent="0.2">
      <c r="A36" s="2" t="s">
        <v>66</v>
      </c>
      <c r="B36" s="77">
        <v>7</v>
      </c>
      <c r="C36" s="77">
        <f t="shared" si="30"/>
        <v>5</v>
      </c>
      <c r="D36" s="197">
        <f t="shared" si="0"/>
        <v>41</v>
      </c>
      <c r="E36" s="7"/>
      <c r="F36" s="198"/>
      <c r="G36" s="198"/>
      <c r="H36" s="198"/>
      <c r="I36" s="198"/>
      <c r="J36" s="198"/>
      <c r="K36" s="198"/>
      <c r="L36" s="198"/>
      <c r="M36" s="198">
        <v>16.399999999999999</v>
      </c>
      <c r="N36" s="198"/>
      <c r="O36" s="198"/>
      <c r="P36" s="111"/>
      <c r="Q36" s="199">
        <v>24.6</v>
      </c>
      <c r="R36" s="199"/>
      <c r="S36" s="199"/>
      <c r="T36" s="199"/>
      <c r="U36" s="199"/>
      <c r="V36" s="199"/>
      <c r="W36" s="200">
        <f t="shared" si="1"/>
        <v>41</v>
      </c>
      <c r="X36" s="197">
        <f t="shared" si="45"/>
        <v>24.6</v>
      </c>
      <c r="Y36" s="7"/>
      <c r="Z36" s="201">
        <f t="shared" si="2"/>
        <v>24.6</v>
      </c>
      <c r="AA36" s="12">
        <f t="shared" si="3"/>
        <v>0</v>
      </c>
      <c r="AB36" s="81">
        <f t="shared" si="31"/>
        <v>20.999999999999996</v>
      </c>
      <c r="AC36" s="201">
        <f t="shared" si="4"/>
        <v>0</v>
      </c>
      <c r="AD36" s="201">
        <f t="shared" si="48"/>
        <v>0</v>
      </c>
      <c r="AE36" s="201">
        <f t="shared" si="48"/>
        <v>0</v>
      </c>
      <c r="AF36" s="7"/>
      <c r="AG36" s="201">
        <f t="shared" si="32"/>
        <v>723.2</v>
      </c>
      <c r="AH36" s="201">
        <f t="shared" si="33"/>
        <v>0</v>
      </c>
      <c r="AI36" s="201">
        <f t="shared" si="49"/>
        <v>0</v>
      </c>
      <c r="AJ36" s="201">
        <f t="shared" si="49"/>
        <v>0</v>
      </c>
      <c r="AK36" s="201">
        <f t="shared" si="49"/>
        <v>0</v>
      </c>
      <c r="AL36" s="7"/>
      <c r="AM36" s="11">
        <f t="shared" si="34"/>
        <v>723.2</v>
      </c>
      <c r="AN36" s="11">
        <f t="shared" si="7"/>
        <v>76.95</v>
      </c>
      <c r="AO36" s="11">
        <f t="shared" si="35"/>
        <v>66.650000000000006</v>
      </c>
      <c r="AP36" s="7"/>
      <c r="AR36" s="91" t="str">
        <f t="shared" si="8"/>
        <v>NON</v>
      </c>
      <c r="AS36" s="91" t="str">
        <f t="shared" si="36"/>
        <v>NON</v>
      </c>
      <c r="AT36" s="91" t="str">
        <f t="shared" si="37"/>
        <v>NON</v>
      </c>
      <c r="AU36" s="91" t="str">
        <f t="shared" si="38"/>
        <v>OUI</v>
      </c>
      <c r="AV36" s="91" t="str">
        <f t="shared" si="39"/>
        <v>NON</v>
      </c>
      <c r="AW36" s="91" t="str">
        <f t="shared" si="40"/>
        <v>NON</v>
      </c>
      <c r="AX36" s="91" t="str">
        <f t="shared" si="41"/>
        <v>OUI</v>
      </c>
      <c r="AY36" s="91" t="str">
        <f t="shared" si="9"/>
        <v>NON</v>
      </c>
      <c r="AZ36" s="91" t="str">
        <f t="shared" si="10"/>
        <v>NON</v>
      </c>
      <c r="BA36" s="92" t="str">
        <f t="shared" si="11"/>
        <v/>
      </c>
      <c r="BB36" s="92">
        <f t="shared" si="12"/>
        <v>6</v>
      </c>
      <c r="BC36" s="92" t="str">
        <f t="shared" si="13"/>
        <v/>
      </c>
      <c r="BD36" s="92" t="str">
        <f t="shared" si="14"/>
        <v/>
      </c>
      <c r="BE36" s="92" t="str">
        <f t="shared" si="15"/>
        <v/>
      </c>
      <c r="BF36" s="93">
        <f t="shared" si="42"/>
        <v>6</v>
      </c>
      <c r="BG36" s="189">
        <f t="shared" si="16"/>
        <v>0</v>
      </c>
      <c r="BH36" s="189">
        <f t="shared" si="16"/>
        <v>0</v>
      </c>
      <c r="BI36" s="189">
        <f t="shared" si="16"/>
        <v>0</v>
      </c>
      <c r="BJ36" s="189">
        <f t="shared" si="47"/>
        <v>0</v>
      </c>
      <c r="BK36" s="189">
        <f t="shared" si="18"/>
        <v>0</v>
      </c>
      <c r="BL36" s="189">
        <f t="shared" si="19"/>
        <v>16.399999999999999</v>
      </c>
      <c r="BM36" s="189">
        <f t="shared" si="20"/>
        <v>0</v>
      </c>
      <c r="BN36" s="189">
        <f t="shared" si="21"/>
        <v>0</v>
      </c>
      <c r="BO36" s="191">
        <f t="shared" si="43"/>
        <v>16.399999999999999</v>
      </c>
      <c r="BP36" s="202">
        <f t="shared" si="22"/>
        <v>24.6</v>
      </c>
      <c r="BQ36" s="203">
        <f t="shared" si="23"/>
        <v>0</v>
      </c>
      <c r="BR36" s="189">
        <f>SUM($BQ$16:BQ36)</f>
        <v>20.999999999999996</v>
      </c>
      <c r="BS36" s="189">
        <f t="shared" si="24"/>
        <v>20.999999999999996</v>
      </c>
      <c r="BT36" s="189">
        <f t="shared" si="25"/>
        <v>0</v>
      </c>
      <c r="BU36" s="189">
        <f t="shared" si="26"/>
        <v>0</v>
      </c>
      <c r="BV36" s="204">
        <f t="shared" si="27"/>
        <v>0</v>
      </c>
      <c r="BW36" s="189">
        <f t="shared" si="28"/>
        <v>0</v>
      </c>
      <c r="BX36" s="189">
        <f t="shared" si="29"/>
        <v>0</v>
      </c>
    </row>
    <row r="37" spans="1:76" s="4" customFormat="1" ht="15" x14ac:dyDescent="0.2">
      <c r="A37" s="2" t="s">
        <v>67</v>
      </c>
      <c r="B37" s="77">
        <v>7</v>
      </c>
      <c r="C37" s="77">
        <f t="shared" si="30"/>
        <v>5</v>
      </c>
      <c r="D37" s="197">
        <f t="shared" si="0"/>
        <v>41</v>
      </c>
      <c r="E37" s="7"/>
      <c r="F37" s="198"/>
      <c r="G37" s="198"/>
      <c r="H37" s="198"/>
      <c r="I37" s="198"/>
      <c r="J37" s="198"/>
      <c r="K37" s="198"/>
      <c r="L37" s="198"/>
      <c r="M37" s="198"/>
      <c r="N37" s="198">
        <v>16.399999999999999</v>
      </c>
      <c r="O37" s="198"/>
      <c r="P37" s="111"/>
      <c r="Q37" s="199">
        <v>24.6</v>
      </c>
      <c r="R37" s="199"/>
      <c r="S37" s="199"/>
      <c r="T37" s="199"/>
      <c r="U37" s="205"/>
      <c r="V37" s="205"/>
      <c r="W37" s="200">
        <f t="shared" si="1"/>
        <v>41</v>
      </c>
      <c r="X37" s="197">
        <f t="shared" si="45"/>
        <v>24.6</v>
      </c>
      <c r="Y37" s="7"/>
      <c r="Z37" s="201">
        <f t="shared" si="2"/>
        <v>24.6</v>
      </c>
      <c r="AA37" s="12">
        <f t="shared" si="3"/>
        <v>0</v>
      </c>
      <c r="AB37" s="81">
        <f t="shared" si="31"/>
        <v>20.999999999999996</v>
      </c>
      <c r="AC37" s="201">
        <f t="shared" si="4"/>
        <v>0</v>
      </c>
      <c r="AD37" s="201">
        <f t="shared" si="48"/>
        <v>0</v>
      </c>
      <c r="AE37" s="201">
        <f t="shared" si="48"/>
        <v>0</v>
      </c>
      <c r="AF37" s="7"/>
      <c r="AG37" s="201">
        <f t="shared" si="32"/>
        <v>723.2</v>
      </c>
      <c r="AH37" s="201">
        <f t="shared" si="33"/>
        <v>0</v>
      </c>
      <c r="AI37" s="201">
        <f t="shared" si="49"/>
        <v>0</v>
      </c>
      <c r="AJ37" s="201">
        <f t="shared" si="49"/>
        <v>0</v>
      </c>
      <c r="AK37" s="201">
        <f t="shared" si="49"/>
        <v>0</v>
      </c>
      <c r="AL37" s="7"/>
      <c r="AM37" s="11">
        <f t="shared" si="34"/>
        <v>723.2</v>
      </c>
      <c r="AN37" s="11">
        <f t="shared" si="7"/>
        <v>76.95</v>
      </c>
      <c r="AO37" s="11">
        <f t="shared" si="35"/>
        <v>66.650000000000006</v>
      </c>
      <c r="AP37" s="7"/>
      <c r="AR37" s="91" t="str">
        <f t="shared" si="8"/>
        <v>NON</v>
      </c>
      <c r="AS37" s="91" t="str">
        <f t="shared" si="36"/>
        <v>NON</v>
      </c>
      <c r="AT37" s="91" t="str">
        <f t="shared" si="37"/>
        <v>NON</v>
      </c>
      <c r="AU37" s="91" t="str">
        <f t="shared" si="38"/>
        <v>OUI</v>
      </c>
      <c r="AV37" s="91" t="str">
        <f t="shared" si="39"/>
        <v>NON</v>
      </c>
      <c r="AW37" s="91" t="str">
        <f t="shared" si="40"/>
        <v>NON</v>
      </c>
      <c r="AX37" s="91" t="str">
        <f t="shared" si="41"/>
        <v>OUI</v>
      </c>
      <c r="AY37" s="91" t="str">
        <f t="shared" si="9"/>
        <v>NON</v>
      </c>
      <c r="AZ37" s="91" t="str">
        <f t="shared" si="10"/>
        <v>NON</v>
      </c>
      <c r="BA37" s="92" t="str">
        <f t="shared" si="11"/>
        <v/>
      </c>
      <c r="BB37" s="92">
        <f t="shared" si="12"/>
        <v>6</v>
      </c>
      <c r="BC37" s="92" t="str">
        <f t="shared" si="13"/>
        <v/>
      </c>
      <c r="BD37" s="92" t="str">
        <f t="shared" si="14"/>
        <v/>
      </c>
      <c r="BE37" s="92" t="str">
        <f t="shared" si="15"/>
        <v/>
      </c>
      <c r="BF37" s="93">
        <f t="shared" si="42"/>
        <v>6</v>
      </c>
      <c r="BG37" s="189">
        <f t="shared" si="16"/>
        <v>0</v>
      </c>
      <c r="BH37" s="189">
        <f t="shared" si="16"/>
        <v>0</v>
      </c>
      <c r="BI37" s="189">
        <f t="shared" si="16"/>
        <v>0</v>
      </c>
      <c r="BJ37" s="189">
        <f t="shared" si="47"/>
        <v>0</v>
      </c>
      <c r="BK37" s="189">
        <f t="shared" si="18"/>
        <v>0</v>
      </c>
      <c r="BL37" s="189">
        <f t="shared" si="19"/>
        <v>0</v>
      </c>
      <c r="BM37" s="189">
        <f t="shared" si="20"/>
        <v>16.399999999999999</v>
      </c>
      <c r="BN37" s="189">
        <f t="shared" si="21"/>
        <v>0</v>
      </c>
      <c r="BO37" s="191">
        <f t="shared" si="43"/>
        <v>16.399999999999999</v>
      </c>
      <c r="BP37" s="202">
        <f t="shared" si="22"/>
        <v>24.6</v>
      </c>
      <c r="BQ37" s="203">
        <f t="shared" si="23"/>
        <v>0</v>
      </c>
      <c r="BR37" s="189">
        <f>SUM($BQ$16:BQ37)</f>
        <v>20.999999999999996</v>
      </c>
      <c r="BS37" s="189">
        <f t="shared" si="24"/>
        <v>20.999999999999996</v>
      </c>
      <c r="BT37" s="189">
        <f t="shared" si="25"/>
        <v>0</v>
      </c>
      <c r="BU37" s="189">
        <f t="shared" si="26"/>
        <v>0</v>
      </c>
      <c r="BV37" s="204">
        <f t="shared" si="27"/>
        <v>0</v>
      </c>
      <c r="BW37" s="189">
        <f t="shared" si="28"/>
        <v>0</v>
      </c>
      <c r="BX37" s="189">
        <f t="shared" si="29"/>
        <v>0</v>
      </c>
    </row>
    <row r="38" spans="1:76" s="4" customFormat="1" ht="15" x14ac:dyDescent="0.2">
      <c r="A38" s="2" t="s">
        <v>68</v>
      </c>
      <c r="B38" s="77">
        <v>7</v>
      </c>
      <c r="C38" s="77">
        <f t="shared" si="30"/>
        <v>5</v>
      </c>
      <c r="D38" s="197">
        <f t="shared" si="0"/>
        <v>41</v>
      </c>
      <c r="E38" s="7"/>
      <c r="F38" s="198"/>
      <c r="G38" s="198"/>
      <c r="H38" s="198"/>
      <c r="I38" s="198"/>
      <c r="J38" s="198"/>
      <c r="K38" s="198"/>
      <c r="L38" s="198"/>
      <c r="M38" s="198"/>
      <c r="N38" s="198"/>
      <c r="O38" s="198">
        <v>16.399999999999999</v>
      </c>
      <c r="P38" s="111"/>
      <c r="Q38" s="199">
        <v>24.6</v>
      </c>
      <c r="R38" s="199"/>
      <c r="S38" s="199"/>
      <c r="T38" s="199"/>
      <c r="U38" s="199"/>
      <c r="V38" s="199"/>
      <c r="W38" s="200">
        <f t="shared" si="1"/>
        <v>41</v>
      </c>
      <c r="X38" s="197">
        <f t="shared" si="45"/>
        <v>24.6</v>
      </c>
      <c r="Y38" s="7"/>
      <c r="Z38" s="201">
        <f t="shared" si="2"/>
        <v>24.6</v>
      </c>
      <c r="AA38" s="12">
        <f t="shared" si="3"/>
        <v>0</v>
      </c>
      <c r="AB38" s="81">
        <f t="shared" si="31"/>
        <v>20.999999999999996</v>
      </c>
      <c r="AC38" s="201">
        <f t="shared" si="4"/>
        <v>0</v>
      </c>
      <c r="AD38" s="201">
        <f t="shared" si="48"/>
        <v>0</v>
      </c>
      <c r="AE38" s="201">
        <f t="shared" si="48"/>
        <v>0</v>
      </c>
      <c r="AF38" s="7"/>
      <c r="AG38" s="201">
        <f t="shared" si="32"/>
        <v>723.2</v>
      </c>
      <c r="AH38" s="201">
        <f t="shared" si="33"/>
        <v>0</v>
      </c>
      <c r="AI38" s="201">
        <f t="shared" si="49"/>
        <v>0</v>
      </c>
      <c r="AJ38" s="201">
        <f t="shared" si="49"/>
        <v>0</v>
      </c>
      <c r="AK38" s="201">
        <f t="shared" si="49"/>
        <v>0</v>
      </c>
      <c r="AL38" s="7"/>
      <c r="AM38" s="11">
        <f t="shared" si="34"/>
        <v>723.2</v>
      </c>
      <c r="AN38" s="11">
        <f t="shared" si="7"/>
        <v>76.95</v>
      </c>
      <c r="AO38" s="11">
        <f t="shared" si="35"/>
        <v>66.650000000000006</v>
      </c>
      <c r="AP38" s="7"/>
      <c r="AR38" s="91" t="str">
        <f t="shared" si="8"/>
        <v>NON</v>
      </c>
      <c r="AS38" s="91" t="str">
        <f t="shared" si="36"/>
        <v>NON</v>
      </c>
      <c r="AT38" s="91" t="str">
        <f t="shared" si="37"/>
        <v>NON</v>
      </c>
      <c r="AU38" s="91" t="str">
        <f t="shared" si="38"/>
        <v>OUI</v>
      </c>
      <c r="AV38" s="91" t="str">
        <f t="shared" si="39"/>
        <v>NON</v>
      </c>
      <c r="AW38" s="91" t="str">
        <f t="shared" si="40"/>
        <v>NON</v>
      </c>
      <c r="AX38" s="91" t="str">
        <f t="shared" si="41"/>
        <v>OUI</v>
      </c>
      <c r="AY38" s="91" t="str">
        <f t="shared" si="9"/>
        <v>NON</v>
      </c>
      <c r="AZ38" s="91" t="str">
        <f t="shared" si="10"/>
        <v>NON</v>
      </c>
      <c r="BA38" s="92" t="str">
        <f t="shared" si="11"/>
        <v/>
      </c>
      <c r="BB38" s="92">
        <f t="shared" si="12"/>
        <v>6</v>
      </c>
      <c r="BC38" s="92" t="str">
        <f t="shared" si="13"/>
        <v/>
      </c>
      <c r="BD38" s="92" t="str">
        <f t="shared" si="14"/>
        <v/>
      </c>
      <c r="BE38" s="92" t="str">
        <f t="shared" si="15"/>
        <v/>
      </c>
      <c r="BF38" s="93">
        <f t="shared" si="42"/>
        <v>6</v>
      </c>
      <c r="BG38" s="189">
        <f t="shared" si="16"/>
        <v>0</v>
      </c>
      <c r="BH38" s="189">
        <f t="shared" si="16"/>
        <v>0</v>
      </c>
      <c r="BI38" s="189">
        <f t="shared" si="16"/>
        <v>0</v>
      </c>
      <c r="BJ38" s="189">
        <f t="shared" si="47"/>
        <v>0</v>
      </c>
      <c r="BK38" s="189">
        <f t="shared" si="18"/>
        <v>0</v>
      </c>
      <c r="BL38" s="189">
        <f t="shared" si="19"/>
        <v>0</v>
      </c>
      <c r="BM38" s="189">
        <f t="shared" si="20"/>
        <v>0</v>
      </c>
      <c r="BN38" s="189">
        <f t="shared" si="21"/>
        <v>16.399999999999999</v>
      </c>
      <c r="BO38" s="191">
        <f t="shared" si="43"/>
        <v>16.399999999999999</v>
      </c>
      <c r="BP38" s="202">
        <f t="shared" si="22"/>
        <v>24.6</v>
      </c>
      <c r="BQ38" s="203">
        <f t="shared" si="23"/>
        <v>0</v>
      </c>
      <c r="BR38" s="189">
        <f>SUM($BQ$16:BQ38)</f>
        <v>20.999999999999996</v>
      </c>
      <c r="BS38" s="189">
        <f t="shared" si="24"/>
        <v>20.999999999999996</v>
      </c>
      <c r="BT38" s="189">
        <f t="shared" si="25"/>
        <v>0</v>
      </c>
      <c r="BU38" s="189">
        <f t="shared" si="26"/>
        <v>0</v>
      </c>
      <c r="BV38" s="204">
        <f t="shared" si="27"/>
        <v>0</v>
      </c>
      <c r="BW38" s="189">
        <f t="shared" si="28"/>
        <v>0</v>
      </c>
      <c r="BX38" s="189">
        <f t="shared" si="29"/>
        <v>0</v>
      </c>
    </row>
    <row r="39" spans="1:76" s="4" customFormat="1" ht="15" x14ac:dyDescent="0.2">
      <c r="A39" s="2" t="s">
        <v>69</v>
      </c>
      <c r="B39" s="77">
        <v>7</v>
      </c>
      <c r="C39" s="77">
        <f t="shared" si="30"/>
        <v>5</v>
      </c>
      <c r="D39" s="197">
        <f t="shared" si="0"/>
        <v>41</v>
      </c>
      <c r="E39" s="7"/>
      <c r="F39" s="198"/>
      <c r="G39" s="198"/>
      <c r="H39" s="198">
        <v>4</v>
      </c>
      <c r="I39" s="198"/>
      <c r="J39" s="198"/>
      <c r="K39" s="198"/>
      <c r="L39" s="198"/>
      <c r="M39" s="198"/>
      <c r="N39" s="198"/>
      <c r="O39" s="198"/>
      <c r="P39" s="111"/>
      <c r="Q39" s="199">
        <v>37</v>
      </c>
      <c r="R39" s="199"/>
      <c r="S39" s="199"/>
      <c r="T39" s="199"/>
      <c r="U39" s="199"/>
      <c r="V39" s="199"/>
      <c r="W39" s="200">
        <f t="shared" si="1"/>
        <v>41</v>
      </c>
      <c r="X39" s="197">
        <f t="shared" si="45"/>
        <v>37</v>
      </c>
      <c r="Y39" s="7"/>
      <c r="Z39" s="201">
        <f t="shared" si="2"/>
        <v>37</v>
      </c>
      <c r="AA39" s="12">
        <f t="shared" si="3"/>
        <v>-4</v>
      </c>
      <c r="AB39" s="81">
        <f t="shared" si="31"/>
        <v>16.999999999999996</v>
      </c>
      <c r="AC39" s="201">
        <f t="shared" si="4"/>
        <v>0</v>
      </c>
      <c r="AD39" s="201">
        <f t="shared" si="48"/>
        <v>0</v>
      </c>
      <c r="AE39" s="201">
        <f t="shared" si="48"/>
        <v>0</v>
      </c>
      <c r="AF39" s="7"/>
      <c r="AG39" s="201">
        <f t="shared" si="32"/>
        <v>1087.8</v>
      </c>
      <c r="AH39" s="201">
        <f t="shared" si="33"/>
        <v>0</v>
      </c>
      <c r="AI39" s="201">
        <f t="shared" si="49"/>
        <v>0</v>
      </c>
      <c r="AJ39" s="201">
        <f t="shared" si="49"/>
        <v>0</v>
      </c>
      <c r="AK39" s="201">
        <f t="shared" si="49"/>
        <v>0</v>
      </c>
      <c r="AL39" s="7"/>
      <c r="AM39" s="11">
        <f t="shared" si="34"/>
        <v>1087.8</v>
      </c>
      <c r="AN39" s="11">
        <f t="shared" si="7"/>
        <v>115.75</v>
      </c>
      <c r="AO39" s="11">
        <f t="shared" si="35"/>
        <v>100.25</v>
      </c>
      <c r="AP39" s="7"/>
      <c r="AR39" s="91" t="str">
        <f t="shared" si="8"/>
        <v>NON</v>
      </c>
      <c r="AS39" s="91" t="str">
        <f t="shared" si="36"/>
        <v>NON</v>
      </c>
      <c r="AT39" s="91" t="str">
        <f t="shared" si="37"/>
        <v>NON</v>
      </c>
      <c r="AU39" s="91" t="str">
        <f t="shared" si="38"/>
        <v>OUI</v>
      </c>
      <c r="AV39" s="91" t="str">
        <f t="shared" si="39"/>
        <v>NON</v>
      </c>
      <c r="AW39" s="91" t="str">
        <f t="shared" si="40"/>
        <v>OUI</v>
      </c>
      <c r="AX39" s="91" t="str">
        <f t="shared" si="41"/>
        <v>NON</v>
      </c>
      <c r="AY39" s="91" t="str">
        <f t="shared" si="9"/>
        <v>NON</v>
      </c>
      <c r="AZ39" s="91" t="str">
        <f t="shared" si="10"/>
        <v>NON</v>
      </c>
      <c r="BA39" s="92" t="str">
        <f t="shared" si="11"/>
        <v/>
      </c>
      <c r="BB39" s="92">
        <f t="shared" si="12"/>
        <v>5</v>
      </c>
      <c r="BC39" s="92" t="str">
        <f t="shared" si="13"/>
        <v/>
      </c>
      <c r="BD39" s="92" t="str">
        <f t="shared" si="14"/>
        <v/>
      </c>
      <c r="BE39" s="92" t="str">
        <f t="shared" si="15"/>
        <v/>
      </c>
      <c r="BF39" s="93">
        <f t="shared" si="42"/>
        <v>5</v>
      </c>
      <c r="BG39" s="189">
        <f t="shared" si="16"/>
        <v>0</v>
      </c>
      <c r="BH39" s="189">
        <f t="shared" si="16"/>
        <v>0</v>
      </c>
      <c r="BI39" s="189">
        <f t="shared" si="16"/>
        <v>4</v>
      </c>
      <c r="BJ39" s="189">
        <f t="shared" si="47"/>
        <v>0</v>
      </c>
      <c r="BK39" s="189">
        <f t="shared" si="18"/>
        <v>0</v>
      </c>
      <c r="BL39" s="189">
        <f t="shared" si="19"/>
        <v>0</v>
      </c>
      <c r="BM39" s="189">
        <f t="shared" si="20"/>
        <v>0</v>
      </c>
      <c r="BN39" s="189">
        <f t="shared" si="21"/>
        <v>0</v>
      </c>
      <c r="BO39" s="191">
        <f t="shared" si="43"/>
        <v>0</v>
      </c>
      <c r="BP39" s="202">
        <f t="shared" si="22"/>
        <v>37</v>
      </c>
      <c r="BQ39" s="203">
        <f t="shared" si="23"/>
        <v>-4</v>
      </c>
      <c r="BR39" s="189">
        <f>SUM($BQ$16:BQ39)</f>
        <v>16.999999999999996</v>
      </c>
      <c r="BS39" s="189">
        <f t="shared" si="24"/>
        <v>16.999999999999996</v>
      </c>
      <c r="BT39" s="189">
        <f t="shared" si="25"/>
        <v>0</v>
      </c>
      <c r="BU39" s="189">
        <f t="shared" si="26"/>
        <v>-4</v>
      </c>
      <c r="BV39" s="204">
        <f t="shared" si="27"/>
        <v>0</v>
      </c>
      <c r="BW39" s="189">
        <f t="shared" si="28"/>
        <v>0</v>
      </c>
      <c r="BX39" s="189">
        <f t="shared" si="29"/>
        <v>0</v>
      </c>
    </row>
    <row r="40" spans="1:76" s="4" customFormat="1" ht="15" x14ac:dyDescent="0.2">
      <c r="A40" s="2" t="s">
        <v>70</v>
      </c>
      <c r="B40" s="77">
        <v>7</v>
      </c>
      <c r="C40" s="77">
        <f t="shared" si="30"/>
        <v>5</v>
      </c>
      <c r="D40" s="197">
        <f t="shared" si="0"/>
        <v>41</v>
      </c>
      <c r="E40" s="7"/>
      <c r="F40" s="198"/>
      <c r="G40" s="198"/>
      <c r="H40" s="198"/>
      <c r="I40" s="198"/>
      <c r="J40" s="198"/>
      <c r="K40" s="198"/>
      <c r="L40" s="198"/>
      <c r="M40" s="198"/>
      <c r="N40" s="198"/>
      <c r="O40" s="198"/>
      <c r="P40" s="111"/>
      <c r="Q40" s="199">
        <v>45</v>
      </c>
      <c r="R40" s="199"/>
      <c r="S40" s="199"/>
      <c r="T40" s="199"/>
      <c r="U40" s="199"/>
      <c r="V40" s="199"/>
      <c r="W40" s="200">
        <f t="shared" si="1"/>
        <v>45</v>
      </c>
      <c r="X40" s="197">
        <f t="shared" si="45"/>
        <v>45</v>
      </c>
      <c r="Y40" s="7"/>
      <c r="Z40" s="201">
        <f t="shared" si="2"/>
        <v>41</v>
      </c>
      <c r="AA40" s="12">
        <f t="shared" si="3"/>
        <v>4</v>
      </c>
      <c r="AB40" s="81">
        <f t="shared" si="31"/>
        <v>20.999999999999996</v>
      </c>
      <c r="AC40" s="201">
        <f t="shared" si="4"/>
        <v>0</v>
      </c>
      <c r="AD40" s="201">
        <f t="shared" si="48"/>
        <v>0</v>
      </c>
      <c r="AE40" s="201">
        <f t="shared" si="48"/>
        <v>0</v>
      </c>
      <c r="AF40" s="7"/>
      <c r="AG40" s="201">
        <f t="shared" si="32"/>
        <v>1205.4000000000001</v>
      </c>
      <c r="AH40" s="201">
        <f t="shared" si="33"/>
        <v>117.6</v>
      </c>
      <c r="AI40" s="201">
        <f t="shared" si="49"/>
        <v>0</v>
      </c>
      <c r="AJ40" s="201">
        <f t="shared" si="49"/>
        <v>0</v>
      </c>
      <c r="AK40" s="201">
        <f t="shared" si="49"/>
        <v>0</v>
      </c>
      <c r="AL40" s="7"/>
      <c r="AM40" s="11">
        <f t="shared" si="34"/>
        <v>1323</v>
      </c>
      <c r="AN40" s="11">
        <f t="shared" si="7"/>
        <v>140.75</v>
      </c>
      <c r="AO40" s="11">
        <f t="shared" si="35"/>
        <v>121.95</v>
      </c>
      <c r="AP40" s="7"/>
      <c r="AR40" s="91" t="str">
        <f t="shared" si="8"/>
        <v>NON</v>
      </c>
      <c r="AS40" s="91" t="str">
        <f t="shared" si="36"/>
        <v>NON</v>
      </c>
      <c r="AT40" s="91" t="str">
        <f t="shared" si="37"/>
        <v>NON</v>
      </c>
      <c r="AU40" s="91" t="str">
        <f t="shared" si="38"/>
        <v>NON</v>
      </c>
      <c r="AV40" s="91" t="str">
        <f t="shared" si="39"/>
        <v>OUI</v>
      </c>
      <c r="AW40" s="91" t="str">
        <f t="shared" si="40"/>
        <v>NON</v>
      </c>
      <c r="AX40" s="91" t="str">
        <f t="shared" si="41"/>
        <v>NON</v>
      </c>
      <c r="AY40" s="91" t="str">
        <f t="shared" si="9"/>
        <v>NON</v>
      </c>
      <c r="AZ40" s="91" t="str">
        <f t="shared" si="10"/>
        <v>NON</v>
      </c>
      <c r="BA40" s="92" t="str">
        <f t="shared" si="11"/>
        <v/>
      </c>
      <c r="BB40" s="92" t="str">
        <f t="shared" si="12"/>
        <v/>
      </c>
      <c r="BC40" s="92">
        <f t="shared" si="13"/>
        <v>10</v>
      </c>
      <c r="BD40" s="92" t="str">
        <f t="shared" si="14"/>
        <v/>
      </c>
      <c r="BE40" s="92" t="str">
        <f t="shared" si="15"/>
        <v/>
      </c>
      <c r="BF40" s="93">
        <f t="shared" si="42"/>
        <v>10</v>
      </c>
      <c r="BG40" s="189">
        <f t="shared" si="16"/>
        <v>0</v>
      </c>
      <c r="BH40" s="189">
        <f t="shared" si="16"/>
        <v>0</v>
      </c>
      <c r="BI40" s="189">
        <f t="shared" si="16"/>
        <v>0</v>
      </c>
      <c r="BJ40" s="189">
        <f t="shared" si="47"/>
        <v>0</v>
      </c>
      <c r="BK40" s="189">
        <f t="shared" si="18"/>
        <v>0</v>
      </c>
      <c r="BL40" s="189">
        <f t="shared" si="19"/>
        <v>0</v>
      </c>
      <c r="BM40" s="189">
        <f t="shared" si="20"/>
        <v>0</v>
      </c>
      <c r="BN40" s="189">
        <f t="shared" si="21"/>
        <v>0</v>
      </c>
      <c r="BO40" s="191">
        <f t="shared" si="43"/>
        <v>0</v>
      </c>
      <c r="BP40" s="202">
        <f t="shared" si="22"/>
        <v>41</v>
      </c>
      <c r="BQ40" s="203">
        <f t="shared" si="23"/>
        <v>4</v>
      </c>
      <c r="BR40" s="189">
        <f>SUM($BQ$16:BQ40)</f>
        <v>20.999999999999996</v>
      </c>
      <c r="BS40" s="189">
        <f t="shared" si="24"/>
        <v>20.999999999999996</v>
      </c>
      <c r="BT40" s="189">
        <f t="shared" si="25"/>
        <v>0</v>
      </c>
      <c r="BU40" s="189">
        <f t="shared" si="26"/>
        <v>4</v>
      </c>
      <c r="BV40" s="204">
        <f t="shared" si="27"/>
        <v>0</v>
      </c>
      <c r="BW40" s="189">
        <f t="shared" si="28"/>
        <v>0</v>
      </c>
      <c r="BX40" s="189">
        <f t="shared" si="29"/>
        <v>0</v>
      </c>
    </row>
    <row r="41" spans="1:76" s="4" customFormat="1" ht="15" x14ac:dyDescent="0.2">
      <c r="A41" s="2" t="s">
        <v>71</v>
      </c>
      <c r="B41" s="77">
        <v>7</v>
      </c>
      <c r="C41" s="77">
        <f t="shared" si="30"/>
        <v>5</v>
      </c>
      <c r="D41" s="197">
        <f t="shared" si="0"/>
        <v>41</v>
      </c>
      <c r="E41" s="7"/>
      <c r="F41" s="198"/>
      <c r="G41" s="198"/>
      <c r="H41" s="198"/>
      <c r="I41" s="198"/>
      <c r="J41" s="198"/>
      <c r="K41" s="198"/>
      <c r="L41" s="198"/>
      <c r="M41" s="198"/>
      <c r="N41" s="198"/>
      <c r="O41" s="198"/>
      <c r="P41" s="111"/>
      <c r="Q41" s="199">
        <v>45</v>
      </c>
      <c r="R41" s="199"/>
      <c r="S41" s="199"/>
      <c r="T41" s="199"/>
      <c r="U41" s="199"/>
      <c r="V41" s="199"/>
      <c r="W41" s="200">
        <f t="shared" si="1"/>
        <v>45</v>
      </c>
      <c r="X41" s="197">
        <f t="shared" si="45"/>
        <v>45</v>
      </c>
      <c r="Y41" s="7"/>
      <c r="Z41" s="201">
        <f t="shared" si="2"/>
        <v>41</v>
      </c>
      <c r="AA41" s="12">
        <f t="shared" si="3"/>
        <v>4</v>
      </c>
      <c r="AB41" s="81">
        <f t="shared" si="31"/>
        <v>24.999999999999996</v>
      </c>
      <c r="AC41" s="201">
        <f t="shared" si="4"/>
        <v>0</v>
      </c>
      <c r="AD41" s="201">
        <f t="shared" si="48"/>
        <v>0</v>
      </c>
      <c r="AE41" s="201">
        <f t="shared" si="48"/>
        <v>0</v>
      </c>
      <c r="AF41" s="7"/>
      <c r="AG41" s="201">
        <f t="shared" si="32"/>
        <v>1205.4000000000001</v>
      </c>
      <c r="AH41" s="201">
        <f t="shared" si="33"/>
        <v>117.6</v>
      </c>
      <c r="AI41" s="201">
        <f t="shared" si="49"/>
        <v>0</v>
      </c>
      <c r="AJ41" s="201">
        <f t="shared" si="49"/>
        <v>0</v>
      </c>
      <c r="AK41" s="201">
        <f t="shared" si="49"/>
        <v>0</v>
      </c>
      <c r="AL41" s="7"/>
      <c r="AM41" s="11">
        <f t="shared" si="34"/>
        <v>1323</v>
      </c>
      <c r="AN41" s="11">
        <f t="shared" si="7"/>
        <v>140.75</v>
      </c>
      <c r="AO41" s="11">
        <f t="shared" si="35"/>
        <v>121.95</v>
      </c>
      <c r="AP41" s="7"/>
      <c r="AR41" s="91" t="str">
        <f t="shared" si="8"/>
        <v>NON</v>
      </c>
      <c r="AS41" s="91" t="str">
        <f t="shared" si="36"/>
        <v>NON</v>
      </c>
      <c r="AT41" s="91" t="str">
        <f t="shared" si="37"/>
        <v>NON</v>
      </c>
      <c r="AU41" s="91" t="str">
        <f t="shared" si="38"/>
        <v>NON</v>
      </c>
      <c r="AV41" s="91" t="str">
        <f t="shared" si="39"/>
        <v>OUI</v>
      </c>
      <c r="AW41" s="91" t="str">
        <f t="shared" si="40"/>
        <v>NON</v>
      </c>
      <c r="AX41" s="91" t="str">
        <f t="shared" si="41"/>
        <v>NON</v>
      </c>
      <c r="AY41" s="91" t="str">
        <f t="shared" si="9"/>
        <v>NON</v>
      </c>
      <c r="AZ41" s="91" t="str">
        <f t="shared" si="10"/>
        <v>NON</v>
      </c>
      <c r="BA41" s="92" t="str">
        <f t="shared" si="11"/>
        <v/>
      </c>
      <c r="BB41" s="92" t="str">
        <f t="shared" si="12"/>
        <v/>
      </c>
      <c r="BC41" s="92">
        <f t="shared" si="13"/>
        <v>10</v>
      </c>
      <c r="BD41" s="92" t="str">
        <f t="shared" si="14"/>
        <v/>
      </c>
      <c r="BE41" s="92" t="str">
        <f t="shared" si="15"/>
        <v/>
      </c>
      <c r="BF41" s="93">
        <f t="shared" si="42"/>
        <v>10</v>
      </c>
      <c r="BG41" s="189">
        <f t="shared" si="16"/>
        <v>0</v>
      </c>
      <c r="BH41" s="189">
        <f t="shared" si="16"/>
        <v>0</v>
      </c>
      <c r="BI41" s="189">
        <f t="shared" si="16"/>
        <v>0</v>
      </c>
      <c r="BJ41" s="189">
        <f t="shared" si="47"/>
        <v>0</v>
      </c>
      <c r="BK41" s="189">
        <f t="shared" si="18"/>
        <v>0</v>
      </c>
      <c r="BL41" s="189">
        <f t="shared" si="19"/>
        <v>0</v>
      </c>
      <c r="BM41" s="189">
        <f t="shared" si="20"/>
        <v>0</v>
      </c>
      <c r="BN41" s="189">
        <f t="shared" si="21"/>
        <v>0</v>
      </c>
      <c r="BO41" s="191">
        <f t="shared" si="43"/>
        <v>0</v>
      </c>
      <c r="BP41" s="202">
        <f t="shared" si="22"/>
        <v>41</v>
      </c>
      <c r="BQ41" s="203">
        <f t="shared" si="23"/>
        <v>4</v>
      </c>
      <c r="BR41" s="189">
        <f>SUM($BQ$16:BQ41)</f>
        <v>24.999999999999996</v>
      </c>
      <c r="BS41" s="189">
        <f t="shared" si="24"/>
        <v>24.999999999999996</v>
      </c>
      <c r="BT41" s="189">
        <f t="shared" si="25"/>
        <v>0</v>
      </c>
      <c r="BU41" s="189">
        <f t="shared" si="26"/>
        <v>4</v>
      </c>
      <c r="BV41" s="204">
        <f t="shared" si="27"/>
        <v>0</v>
      </c>
      <c r="BW41" s="189">
        <f t="shared" si="28"/>
        <v>0</v>
      </c>
      <c r="BX41" s="189">
        <f t="shared" si="29"/>
        <v>0</v>
      </c>
    </row>
    <row r="42" spans="1:76" s="4" customFormat="1" ht="15" x14ac:dyDescent="0.2">
      <c r="A42" s="2" t="s">
        <v>72</v>
      </c>
      <c r="B42" s="77">
        <v>7</v>
      </c>
      <c r="C42" s="77">
        <f t="shared" si="30"/>
        <v>5</v>
      </c>
      <c r="D42" s="197">
        <f t="shared" si="0"/>
        <v>41</v>
      </c>
      <c r="E42" s="7"/>
      <c r="F42" s="198"/>
      <c r="G42" s="198"/>
      <c r="H42" s="198"/>
      <c r="I42" s="198"/>
      <c r="J42" s="198"/>
      <c r="K42" s="198"/>
      <c r="L42" s="198"/>
      <c r="M42" s="198"/>
      <c r="N42" s="198"/>
      <c r="O42" s="198"/>
      <c r="P42" s="111"/>
      <c r="Q42" s="199">
        <v>45</v>
      </c>
      <c r="R42" s="199"/>
      <c r="S42" s="199"/>
      <c r="T42" s="199"/>
      <c r="U42" s="199"/>
      <c r="V42" s="199"/>
      <c r="W42" s="200">
        <f t="shared" si="1"/>
        <v>45</v>
      </c>
      <c r="X42" s="197">
        <f t="shared" si="45"/>
        <v>45</v>
      </c>
      <c r="Y42" s="7"/>
      <c r="Z42" s="201">
        <f t="shared" si="2"/>
        <v>41</v>
      </c>
      <c r="AA42" s="12">
        <f t="shared" si="3"/>
        <v>4</v>
      </c>
      <c r="AB42" s="81">
        <f t="shared" si="31"/>
        <v>28.999999999999996</v>
      </c>
      <c r="AC42" s="201">
        <f t="shared" si="4"/>
        <v>0</v>
      </c>
      <c r="AD42" s="201">
        <f t="shared" si="48"/>
        <v>0</v>
      </c>
      <c r="AE42" s="201">
        <f t="shared" si="48"/>
        <v>0</v>
      </c>
      <c r="AF42" s="7"/>
      <c r="AG42" s="201">
        <f t="shared" si="32"/>
        <v>1205.4000000000001</v>
      </c>
      <c r="AH42" s="201">
        <f t="shared" si="33"/>
        <v>117.6</v>
      </c>
      <c r="AI42" s="201">
        <f t="shared" si="49"/>
        <v>0</v>
      </c>
      <c r="AJ42" s="201">
        <f t="shared" si="49"/>
        <v>0</v>
      </c>
      <c r="AK42" s="201">
        <f t="shared" si="49"/>
        <v>0</v>
      </c>
      <c r="AL42" s="7"/>
      <c r="AM42" s="11">
        <f t="shared" si="34"/>
        <v>1323</v>
      </c>
      <c r="AN42" s="11">
        <f t="shared" si="7"/>
        <v>140.75</v>
      </c>
      <c r="AO42" s="11">
        <f t="shared" si="35"/>
        <v>121.95</v>
      </c>
      <c r="AP42" s="7"/>
      <c r="AR42" s="91" t="str">
        <f t="shared" si="8"/>
        <v>NON</v>
      </c>
      <c r="AS42" s="91" t="str">
        <f t="shared" si="36"/>
        <v>NON</v>
      </c>
      <c r="AT42" s="91" t="str">
        <f t="shared" si="37"/>
        <v>NON</v>
      </c>
      <c r="AU42" s="91" t="str">
        <f t="shared" si="38"/>
        <v>NON</v>
      </c>
      <c r="AV42" s="91" t="str">
        <f t="shared" si="39"/>
        <v>OUI</v>
      </c>
      <c r="AW42" s="91" t="str">
        <f t="shared" si="40"/>
        <v>NON</v>
      </c>
      <c r="AX42" s="91" t="str">
        <f t="shared" si="41"/>
        <v>NON</v>
      </c>
      <c r="AY42" s="91" t="str">
        <f t="shared" si="9"/>
        <v>NON</v>
      </c>
      <c r="AZ42" s="91" t="str">
        <f t="shared" si="10"/>
        <v>NON</v>
      </c>
      <c r="BA42" s="92" t="str">
        <f t="shared" si="11"/>
        <v/>
      </c>
      <c r="BB42" s="92" t="str">
        <f t="shared" si="12"/>
        <v/>
      </c>
      <c r="BC42" s="92">
        <f t="shared" si="13"/>
        <v>10</v>
      </c>
      <c r="BD42" s="92" t="str">
        <f t="shared" si="14"/>
        <v/>
      </c>
      <c r="BE42" s="92" t="str">
        <f t="shared" si="15"/>
        <v/>
      </c>
      <c r="BF42" s="93">
        <f t="shared" si="42"/>
        <v>10</v>
      </c>
      <c r="BG42" s="189">
        <f t="shared" si="16"/>
        <v>0</v>
      </c>
      <c r="BH42" s="189">
        <f t="shared" si="16"/>
        <v>0</v>
      </c>
      <c r="BI42" s="189">
        <f t="shared" si="16"/>
        <v>0</v>
      </c>
      <c r="BJ42" s="189">
        <f t="shared" si="47"/>
        <v>0</v>
      </c>
      <c r="BK42" s="189">
        <f t="shared" si="18"/>
        <v>0</v>
      </c>
      <c r="BL42" s="189">
        <f t="shared" si="19"/>
        <v>0</v>
      </c>
      <c r="BM42" s="189">
        <f t="shared" si="20"/>
        <v>0</v>
      </c>
      <c r="BN42" s="189">
        <f t="shared" si="21"/>
        <v>0</v>
      </c>
      <c r="BO42" s="191">
        <f t="shared" si="43"/>
        <v>0</v>
      </c>
      <c r="BP42" s="202">
        <f t="shared" si="22"/>
        <v>41</v>
      </c>
      <c r="BQ42" s="203">
        <f t="shared" si="23"/>
        <v>4</v>
      </c>
      <c r="BR42" s="189">
        <f>SUM($BQ$16:BQ42)</f>
        <v>28.999999999999996</v>
      </c>
      <c r="BS42" s="189">
        <f t="shared" si="24"/>
        <v>28.999999999999996</v>
      </c>
      <c r="BT42" s="189">
        <f t="shared" si="25"/>
        <v>0</v>
      </c>
      <c r="BU42" s="189">
        <f t="shared" si="26"/>
        <v>4</v>
      </c>
      <c r="BV42" s="204">
        <f t="shared" si="27"/>
        <v>0</v>
      </c>
      <c r="BW42" s="189">
        <f t="shared" si="28"/>
        <v>0</v>
      </c>
      <c r="BX42" s="189">
        <f t="shared" si="29"/>
        <v>0</v>
      </c>
    </row>
    <row r="43" spans="1:76" s="4" customFormat="1" ht="15" x14ac:dyDescent="0.2">
      <c r="A43" s="2" t="s">
        <v>73</v>
      </c>
      <c r="B43" s="77">
        <v>7</v>
      </c>
      <c r="C43" s="77">
        <f t="shared" si="30"/>
        <v>5</v>
      </c>
      <c r="D43" s="197">
        <f t="shared" si="0"/>
        <v>41</v>
      </c>
      <c r="E43" s="7"/>
      <c r="F43" s="198"/>
      <c r="G43" s="198"/>
      <c r="H43" s="198"/>
      <c r="I43" s="198"/>
      <c r="J43" s="198"/>
      <c r="K43" s="198"/>
      <c r="L43" s="198"/>
      <c r="M43" s="198"/>
      <c r="N43" s="198"/>
      <c r="O43" s="198"/>
      <c r="P43" s="111"/>
      <c r="Q43" s="199">
        <v>45</v>
      </c>
      <c r="R43" s="199"/>
      <c r="S43" s="199"/>
      <c r="T43" s="199"/>
      <c r="U43" s="205"/>
      <c r="V43" s="205"/>
      <c r="W43" s="200">
        <f t="shared" si="1"/>
        <v>45</v>
      </c>
      <c r="X43" s="197">
        <f t="shared" si="45"/>
        <v>45</v>
      </c>
      <c r="Y43" s="7"/>
      <c r="Z43" s="201">
        <f t="shared" si="2"/>
        <v>41</v>
      </c>
      <c r="AA43" s="12">
        <f t="shared" si="3"/>
        <v>4</v>
      </c>
      <c r="AB43" s="81">
        <f t="shared" si="31"/>
        <v>33</v>
      </c>
      <c r="AC43" s="201">
        <f t="shared" si="4"/>
        <v>0</v>
      </c>
      <c r="AD43" s="201">
        <f t="shared" si="48"/>
        <v>0</v>
      </c>
      <c r="AE43" s="201">
        <f t="shared" si="48"/>
        <v>0</v>
      </c>
      <c r="AF43" s="7"/>
      <c r="AG43" s="201">
        <f t="shared" si="32"/>
        <v>1205.4000000000001</v>
      </c>
      <c r="AH43" s="201">
        <f t="shared" si="33"/>
        <v>117.6</v>
      </c>
      <c r="AI43" s="201">
        <f t="shared" si="49"/>
        <v>0</v>
      </c>
      <c r="AJ43" s="201">
        <f t="shared" si="49"/>
        <v>0</v>
      </c>
      <c r="AK43" s="201">
        <f t="shared" si="49"/>
        <v>0</v>
      </c>
      <c r="AL43" s="7"/>
      <c r="AM43" s="11">
        <f t="shared" si="34"/>
        <v>1323</v>
      </c>
      <c r="AN43" s="11">
        <f t="shared" si="7"/>
        <v>140.75</v>
      </c>
      <c r="AO43" s="11">
        <f t="shared" si="35"/>
        <v>121.95</v>
      </c>
      <c r="AP43" s="7"/>
      <c r="AR43" s="91" t="str">
        <f t="shared" si="8"/>
        <v>NON</v>
      </c>
      <c r="AS43" s="91" t="str">
        <f t="shared" si="36"/>
        <v>NON</v>
      </c>
      <c r="AT43" s="91" t="str">
        <f t="shared" si="37"/>
        <v>NON</v>
      </c>
      <c r="AU43" s="91" t="str">
        <f t="shared" si="38"/>
        <v>NON</v>
      </c>
      <c r="AV43" s="91" t="str">
        <f t="shared" si="39"/>
        <v>OUI</v>
      </c>
      <c r="AW43" s="91" t="str">
        <f t="shared" si="40"/>
        <v>NON</v>
      </c>
      <c r="AX43" s="91" t="str">
        <f t="shared" si="41"/>
        <v>NON</v>
      </c>
      <c r="AY43" s="91" t="str">
        <f t="shared" si="9"/>
        <v>NON</v>
      </c>
      <c r="AZ43" s="91" t="str">
        <f t="shared" si="10"/>
        <v>NON</v>
      </c>
      <c r="BA43" s="92" t="str">
        <f t="shared" si="11"/>
        <v/>
      </c>
      <c r="BB43" s="92" t="str">
        <f t="shared" si="12"/>
        <v/>
      </c>
      <c r="BC43" s="92">
        <f t="shared" si="13"/>
        <v>10</v>
      </c>
      <c r="BD43" s="92" t="str">
        <f t="shared" si="14"/>
        <v/>
      </c>
      <c r="BE43" s="92" t="str">
        <f t="shared" si="15"/>
        <v/>
      </c>
      <c r="BF43" s="93">
        <f t="shared" si="42"/>
        <v>10</v>
      </c>
      <c r="BG43" s="189">
        <f t="shared" si="16"/>
        <v>0</v>
      </c>
      <c r="BH43" s="189">
        <f t="shared" si="16"/>
        <v>0</v>
      </c>
      <c r="BI43" s="189">
        <f t="shared" si="16"/>
        <v>0</v>
      </c>
      <c r="BJ43" s="189">
        <f t="shared" si="47"/>
        <v>0</v>
      </c>
      <c r="BK43" s="189">
        <f t="shared" si="18"/>
        <v>0</v>
      </c>
      <c r="BL43" s="189">
        <f t="shared" si="19"/>
        <v>0</v>
      </c>
      <c r="BM43" s="189">
        <f t="shared" si="20"/>
        <v>0</v>
      </c>
      <c r="BN43" s="189">
        <f t="shared" si="21"/>
        <v>0</v>
      </c>
      <c r="BO43" s="191">
        <f t="shared" si="43"/>
        <v>0</v>
      </c>
      <c r="BP43" s="202">
        <f t="shared" si="22"/>
        <v>41</v>
      </c>
      <c r="BQ43" s="203">
        <f t="shared" si="23"/>
        <v>4</v>
      </c>
      <c r="BR43" s="189">
        <f>SUM($BQ$16:BQ43)</f>
        <v>33</v>
      </c>
      <c r="BS43" s="189">
        <f t="shared" si="24"/>
        <v>33</v>
      </c>
      <c r="BT43" s="189">
        <f t="shared" si="25"/>
        <v>0</v>
      </c>
      <c r="BU43" s="189">
        <f t="shared" si="26"/>
        <v>4</v>
      </c>
      <c r="BV43" s="204">
        <f t="shared" si="27"/>
        <v>0</v>
      </c>
      <c r="BW43" s="189">
        <f t="shared" si="28"/>
        <v>0</v>
      </c>
      <c r="BX43" s="189">
        <f t="shared" si="29"/>
        <v>0</v>
      </c>
    </row>
    <row r="44" spans="1:76" s="4" customFormat="1" ht="15" x14ac:dyDescent="0.2">
      <c r="A44" s="2" t="s">
        <v>74</v>
      </c>
      <c r="B44" s="77">
        <v>7</v>
      </c>
      <c r="C44" s="77">
        <f t="shared" si="30"/>
        <v>5</v>
      </c>
      <c r="D44" s="197">
        <f t="shared" si="0"/>
        <v>41</v>
      </c>
      <c r="E44" s="7"/>
      <c r="F44" s="198"/>
      <c r="G44" s="198"/>
      <c r="H44" s="198"/>
      <c r="I44" s="198"/>
      <c r="J44" s="198"/>
      <c r="K44" s="198"/>
      <c r="L44" s="198"/>
      <c r="M44" s="198"/>
      <c r="N44" s="198"/>
      <c r="O44" s="198"/>
      <c r="P44" s="111"/>
      <c r="Q44" s="199">
        <v>45</v>
      </c>
      <c r="R44" s="199"/>
      <c r="S44" s="199"/>
      <c r="T44" s="199"/>
      <c r="U44" s="199"/>
      <c r="V44" s="199"/>
      <c r="W44" s="200">
        <f t="shared" si="1"/>
        <v>45</v>
      </c>
      <c r="X44" s="197">
        <f t="shared" si="45"/>
        <v>45</v>
      </c>
      <c r="Y44" s="7"/>
      <c r="Z44" s="201">
        <f t="shared" si="2"/>
        <v>41</v>
      </c>
      <c r="AA44" s="12">
        <f t="shared" si="3"/>
        <v>4</v>
      </c>
      <c r="AB44" s="81">
        <f t="shared" si="31"/>
        <v>37</v>
      </c>
      <c r="AC44" s="201">
        <f t="shared" si="4"/>
        <v>0</v>
      </c>
      <c r="AD44" s="201">
        <f t="shared" si="48"/>
        <v>0</v>
      </c>
      <c r="AE44" s="201">
        <f t="shared" si="48"/>
        <v>0</v>
      </c>
      <c r="AF44" s="7"/>
      <c r="AG44" s="201">
        <f t="shared" si="32"/>
        <v>1205.4000000000001</v>
      </c>
      <c r="AH44" s="201">
        <f t="shared" si="33"/>
        <v>117.6</v>
      </c>
      <c r="AI44" s="201">
        <f t="shared" si="49"/>
        <v>0</v>
      </c>
      <c r="AJ44" s="201">
        <f t="shared" si="49"/>
        <v>0</v>
      </c>
      <c r="AK44" s="201">
        <f t="shared" si="49"/>
        <v>0</v>
      </c>
      <c r="AL44" s="7"/>
      <c r="AM44" s="11">
        <f t="shared" si="34"/>
        <v>1323</v>
      </c>
      <c r="AN44" s="11">
        <f t="shared" si="7"/>
        <v>140.75</v>
      </c>
      <c r="AO44" s="11">
        <f t="shared" si="35"/>
        <v>121.95</v>
      </c>
      <c r="AP44" s="7"/>
      <c r="AR44" s="91" t="str">
        <f t="shared" si="8"/>
        <v>NON</v>
      </c>
      <c r="AS44" s="91" t="str">
        <f t="shared" si="36"/>
        <v>NON</v>
      </c>
      <c r="AT44" s="91" t="str">
        <f t="shared" si="37"/>
        <v>NON</v>
      </c>
      <c r="AU44" s="91" t="str">
        <f t="shared" si="38"/>
        <v>NON</v>
      </c>
      <c r="AV44" s="91" t="str">
        <f t="shared" si="39"/>
        <v>OUI</v>
      </c>
      <c r="AW44" s="91" t="str">
        <f t="shared" si="40"/>
        <v>NON</v>
      </c>
      <c r="AX44" s="91" t="str">
        <f t="shared" si="41"/>
        <v>NON</v>
      </c>
      <c r="AY44" s="91" t="str">
        <f t="shared" si="9"/>
        <v>NON</v>
      </c>
      <c r="AZ44" s="91" t="str">
        <f t="shared" si="10"/>
        <v>NON</v>
      </c>
      <c r="BA44" s="92" t="str">
        <f t="shared" si="11"/>
        <v/>
      </c>
      <c r="BB44" s="92" t="str">
        <f t="shared" si="12"/>
        <v/>
      </c>
      <c r="BC44" s="92">
        <f t="shared" si="13"/>
        <v>10</v>
      </c>
      <c r="BD44" s="92" t="str">
        <f t="shared" si="14"/>
        <v/>
      </c>
      <c r="BE44" s="92" t="str">
        <f t="shared" si="15"/>
        <v/>
      </c>
      <c r="BF44" s="93">
        <f t="shared" si="42"/>
        <v>10</v>
      </c>
      <c r="BG44" s="189">
        <f t="shared" si="16"/>
        <v>0</v>
      </c>
      <c r="BH44" s="189">
        <f t="shared" si="16"/>
        <v>0</v>
      </c>
      <c r="BI44" s="189">
        <f t="shared" si="16"/>
        <v>0</v>
      </c>
      <c r="BJ44" s="189">
        <f t="shared" si="47"/>
        <v>0</v>
      </c>
      <c r="BK44" s="189">
        <f t="shared" si="18"/>
        <v>0</v>
      </c>
      <c r="BL44" s="189">
        <f t="shared" si="19"/>
        <v>0</v>
      </c>
      <c r="BM44" s="189">
        <f t="shared" si="20"/>
        <v>0</v>
      </c>
      <c r="BN44" s="189">
        <f t="shared" si="21"/>
        <v>0</v>
      </c>
      <c r="BO44" s="191">
        <f t="shared" si="43"/>
        <v>0</v>
      </c>
      <c r="BP44" s="202">
        <f t="shared" si="22"/>
        <v>41</v>
      </c>
      <c r="BQ44" s="203">
        <f t="shared" si="23"/>
        <v>4</v>
      </c>
      <c r="BR44" s="189">
        <f>SUM($BQ$16:BQ44)</f>
        <v>37</v>
      </c>
      <c r="BS44" s="189">
        <f t="shared" si="24"/>
        <v>37</v>
      </c>
      <c r="BT44" s="189">
        <f t="shared" si="25"/>
        <v>0</v>
      </c>
      <c r="BU44" s="189">
        <f t="shared" si="26"/>
        <v>4</v>
      </c>
      <c r="BV44" s="204">
        <f t="shared" si="27"/>
        <v>0</v>
      </c>
      <c r="BW44" s="189">
        <f t="shared" si="28"/>
        <v>0</v>
      </c>
      <c r="BX44" s="189">
        <f t="shared" si="29"/>
        <v>0</v>
      </c>
    </row>
    <row r="45" spans="1:76" s="4" customFormat="1" ht="15" x14ac:dyDescent="0.2">
      <c r="A45" s="2" t="s">
        <v>75</v>
      </c>
      <c r="B45" s="77">
        <v>7</v>
      </c>
      <c r="C45" s="77">
        <f t="shared" si="30"/>
        <v>5</v>
      </c>
      <c r="D45" s="197">
        <f t="shared" si="0"/>
        <v>41</v>
      </c>
      <c r="E45" s="7"/>
      <c r="F45" s="198"/>
      <c r="G45" s="198"/>
      <c r="H45" s="198"/>
      <c r="I45" s="198"/>
      <c r="J45" s="198"/>
      <c r="K45" s="198"/>
      <c r="L45" s="198"/>
      <c r="M45" s="198"/>
      <c r="N45" s="198"/>
      <c r="O45" s="198"/>
      <c r="P45" s="111"/>
      <c r="Q45" s="199">
        <v>45</v>
      </c>
      <c r="R45" s="199"/>
      <c r="S45" s="199"/>
      <c r="T45" s="199"/>
      <c r="U45" s="205"/>
      <c r="V45" s="205"/>
      <c r="W45" s="200">
        <f t="shared" si="1"/>
        <v>45</v>
      </c>
      <c r="X45" s="197">
        <f t="shared" si="45"/>
        <v>45</v>
      </c>
      <c r="Y45" s="7"/>
      <c r="Z45" s="201">
        <f t="shared" si="2"/>
        <v>41</v>
      </c>
      <c r="AA45" s="12">
        <f t="shared" si="3"/>
        <v>4</v>
      </c>
      <c r="AB45" s="81">
        <f t="shared" si="31"/>
        <v>41</v>
      </c>
      <c r="AC45" s="201">
        <f t="shared" si="4"/>
        <v>0</v>
      </c>
      <c r="AD45" s="201">
        <f t="shared" si="48"/>
        <v>0</v>
      </c>
      <c r="AE45" s="201">
        <f t="shared" si="48"/>
        <v>0</v>
      </c>
      <c r="AF45" s="7"/>
      <c r="AG45" s="201">
        <f t="shared" si="32"/>
        <v>1205.4000000000001</v>
      </c>
      <c r="AH45" s="201">
        <f t="shared" si="33"/>
        <v>117.6</v>
      </c>
      <c r="AI45" s="201">
        <f t="shared" si="49"/>
        <v>0</v>
      </c>
      <c r="AJ45" s="201">
        <f t="shared" si="49"/>
        <v>0</v>
      </c>
      <c r="AK45" s="201">
        <f t="shared" si="49"/>
        <v>0</v>
      </c>
      <c r="AL45" s="7"/>
      <c r="AM45" s="11">
        <f t="shared" si="34"/>
        <v>1323</v>
      </c>
      <c r="AN45" s="11">
        <f t="shared" si="7"/>
        <v>140.75</v>
      </c>
      <c r="AO45" s="11">
        <f t="shared" si="35"/>
        <v>121.95</v>
      </c>
      <c r="AP45" s="7"/>
      <c r="AR45" s="91" t="str">
        <f t="shared" si="8"/>
        <v>NON</v>
      </c>
      <c r="AS45" s="91" t="str">
        <f t="shared" si="36"/>
        <v>NON</v>
      </c>
      <c r="AT45" s="91" t="str">
        <f t="shared" si="37"/>
        <v>NON</v>
      </c>
      <c r="AU45" s="91" t="str">
        <f t="shared" si="38"/>
        <v>NON</v>
      </c>
      <c r="AV45" s="91" t="str">
        <f t="shared" si="39"/>
        <v>OUI</v>
      </c>
      <c r="AW45" s="91" t="str">
        <f t="shared" si="40"/>
        <v>NON</v>
      </c>
      <c r="AX45" s="91" t="str">
        <f t="shared" si="41"/>
        <v>NON</v>
      </c>
      <c r="AY45" s="91" t="str">
        <f t="shared" si="9"/>
        <v>NON</v>
      </c>
      <c r="AZ45" s="91" t="str">
        <f t="shared" si="10"/>
        <v>NON</v>
      </c>
      <c r="BA45" s="92" t="str">
        <f t="shared" si="11"/>
        <v/>
      </c>
      <c r="BB45" s="92" t="str">
        <f t="shared" si="12"/>
        <v/>
      </c>
      <c r="BC45" s="92">
        <f t="shared" si="13"/>
        <v>10</v>
      </c>
      <c r="BD45" s="92" t="str">
        <f t="shared" si="14"/>
        <v/>
      </c>
      <c r="BE45" s="92" t="str">
        <f t="shared" si="15"/>
        <v/>
      </c>
      <c r="BF45" s="93">
        <f t="shared" si="42"/>
        <v>10</v>
      </c>
      <c r="BG45" s="189">
        <f t="shared" si="16"/>
        <v>0</v>
      </c>
      <c r="BH45" s="189">
        <f t="shared" si="16"/>
        <v>0</v>
      </c>
      <c r="BI45" s="189">
        <f t="shared" si="16"/>
        <v>0</v>
      </c>
      <c r="BJ45" s="189">
        <f t="shared" si="47"/>
        <v>0</v>
      </c>
      <c r="BK45" s="189">
        <f t="shared" si="18"/>
        <v>0</v>
      </c>
      <c r="BL45" s="189">
        <f t="shared" si="19"/>
        <v>0</v>
      </c>
      <c r="BM45" s="189">
        <f t="shared" si="20"/>
        <v>0</v>
      </c>
      <c r="BN45" s="189">
        <f t="shared" si="21"/>
        <v>0</v>
      </c>
      <c r="BO45" s="191">
        <f t="shared" si="43"/>
        <v>0</v>
      </c>
      <c r="BP45" s="202">
        <f t="shared" si="22"/>
        <v>41</v>
      </c>
      <c r="BQ45" s="203">
        <f t="shared" si="23"/>
        <v>4</v>
      </c>
      <c r="BR45" s="189">
        <f>SUM($BQ$16:BQ45)</f>
        <v>41</v>
      </c>
      <c r="BS45" s="189">
        <f t="shared" si="24"/>
        <v>41</v>
      </c>
      <c r="BT45" s="189">
        <f t="shared" si="25"/>
        <v>0</v>
      </c>
      <c r="BU45" s="189">
        <f t="shared" si="26"/>
        <v>4</v>
      </c>
      <c r="BV45" s="204">
        <f t="shared" si="27"/>
        <v>0</v>
      </c>
      <c r="BW45" s="189">
        <f t="shared" si="28"/>
        <v>0</v>
      </c>
      <c r="BX45" s="189">
        <f t="shared" si="29"/>
        <v>0</v>
      </c>
    </row>
    <row r="46" spans="1:76" s="4" customFormat="1" ht="15" x14ac:dyDescent="0.2">
      <c r="A46" s="2" t="s">
        <v>76</v>
      </c>
      <c r="B46" s="77">
        <v>7</v>
      </c>
      <c r="C46" s="77">
        <f t="shared" si="30"/>
        <v>5</v>
      </c>
      <c r="D46" s="197">
        <f t="shared" si="0"/>
        <v>41</v>
      </c>
      <c r="E46" s="7"/>
      <c r="F46" s="198">
        <v>41</v>
      </c>
      <c r="G46" s="198"/>
      <c r="H46" s="198"/>
      <c r="I46" s="198"/>
      <c r="J46" s="198"/>
      <c r="K46" s="198"/>
      <c r="L46" s="198"/>
      <c r="M46" s="198"/>
      <c r="N46" s="198"/>
      <c r="O46" s="198"/>
      <c r="P46" s="111"/>
      <c r="Q46" s="199"/>
      <c r="R46" s="199"/>
      <c r="S46" s="199"/>
      <c r="T46" s="199"/>
      <c r="U46" s="199"/>
      <c r="V46" s="199"/>
      <c r="W46" s="200">
        <f t="shared" si="1"/>
        <v>41</v>
      </c>
      <c r="X46" s="197">
        <f t="shared" si="45"/>
        <v>0</v>
      </c>
      <c r="Y46" s="7"/>
      <c r="Z46" s="201">
        <f t="shared" si="2"/>
        <v>0</v>
      </c>
      <c r="AA46" s="12">
        <f t="shared" si="3"/>
        <v>0</v>
      </c>
      <c r="AB46" s="81">
        <f t="shared" si="31"/>
        <v>41</v>
      </c>
      <c r="AC46" s="201">
        <f t="shared" si="4"/>
        <v>0</v>
      </c>
      <c r="AD46" s="201">
        <f t="shared" si="48"/>
        <v>0</v>
      </c>
      <c r="AE46" s="201">
        <f t="shared" si="48"/>
        <v>0</v>
      </c>
      <c r="AF46" s="7"/>
      <c r="AG46" s="201">
        <f t="shared" si="32"/>
        <v>0</v>
      </c>
      <c r="AH46" s="201">
        <f t="shared" si="33"/>
        <v>0</v>
      </c>
      <c r="AI46" s="201">
        <f t="shared" si="49"/>
        <v>0</v>
      </c>
      <c r="AJ46" s="201">
        <f t="shared" si="49"/>
        <v>0</v>
      </c>
      <c r="AK46" s="201">
        <f t="shared" si="49"/>
        <v>0</v>
      </c>
      <c r="AL46" s="7"/>
      <c r="AM46" s="11">
        <f t="shared" si="34"/>
        <v>0</v>
      </c>
      <c r="AN46" s="11">
        <f t="shared" si="7"/>
        <v>0</v>
      </c>
      <c r="AO46" s="11">
        <f t="shared" si="35"/>
        <v>0</v>
      </c>
      <c r="AP46" s="7"/>
      <c r="AR46" s="91" t="str">
        <f t="shared" si="8"/>
        <v>OUI</v>
      </c>
      <c r="AS46" s="91" t="str">
        <f t="shared" si="36"/>
        <v>OUI</v>
      </c>
      <c r="AT46" s="91" t="str">
        <f t="shared" si="37"/>
        <v>NON</v>
      </c>
      <c r="AU46" s="91" t="str">
        <f t="shared" si="38"/>
        <v>OUI</v>
      </c>
      <c r="AV46" s="91" t="str">
        <f t="shared" si="39"/>
        <v>NON</v>
      </c>
      <c r="AW46" s="91" t="str">
        <f t="shared" si="40"/>
        <v>NON</v>
      </c>
      <c r="AX46" s="91" t="str">
        <f t="shared" si="41"/>
        <v>NON</v>
      </c>
      <c r="AY46" s="91" t="str">
        <f t="shared" si="9"/>
        <v>NON</v>
      </c>
      <c r="AZ46" s="91" t="str">
        <f t="shared" si="10"/>
        <v>NON</v>
      </c>
      <c r="BA46" s="92">
        <f t="shared" si="11"/>
        <v>1</v>
      </c>
      <c r="BB46" s="92" t="str">
        <f t="shared" si="12"/>
        <v/>
      </c>
      <c r="BC46" s="92" t="str">
        <f t="shared" si="13"/>
        <v/>
      </c>
      <c r="BD46" s="92" t="str">
        <f t="shared" si="14"/>
        <v/>
      </c>
      <c r="BE46" s="92" t="str">
        <f t="shared" si="15"/>
        <v/>
      </c>
      <c r="BF46" s="93">
        <f t="shared" si="42"/>
        <v>1</v>
      </c>
      <c r="BG46" s="189">
        <f t="shared" si="16"/>
        <v>41</v>
      </c>
      <c r="BH46" s="189">
        <f t="shared" si="16"/>
        <v>0</v>
      </c>
      <c r="BI46" s="189">
        <f t="shared" si="16"/>
        <v>0</v>
      </c>
      <c r="BJ46" s="189">
        <f t="shared" si="47"/>
        <v>0</v>
      </c>
      <c r="BK46" s="189">
        <f t="shared" si="18"/>
        <v>0</v>
      </c>
      <c r="BL46" s="189">
        <f t="shared" si="19"/>
        <v>0</v>
      </c>
      <c r="BM46" s="189">
        <f t="shared" si="20"/>
        <v>0</v>
      </c>
      <c r="BN46" s="189">
        <f t="shared" si="21"/>
        <v>0</v>
      </c>
      <c r="BO46" s="191">
        <f t="shared" si="43"/>
        <v>0</v>
      </c>
      <c r="BP46" s="202">
        <f t="shared" si="22"/>
        <v>0</v>
      </c>
      <c r="BQ46" s="203">
        <f t="shared" si="23"/>
        <v>0</v>
      </c>
      <c r="BR46" s="189">
        <f>SUM($BQ$16:BQ46)</f>
        <v>41</v>
      </c>
      <c r="BS46" s="189">
        <f t="shared" si="24"/>
        <v>41</v>
      </c>
      <c r="BT46" s="189">
        <f t="shared" si="25"/>
        <v>0</v>
      </c>
      <c r="BU46" s="189">
        <f t="shared" si="26"/>
        <v>0</v>
      </c>
      <c r="BV46" s="204">
        <f t="shared" si="27"/>
        <v>0</v>
      </c>
      <c r="BW46" s="189">
        <f t="shared" si="28"/>
        <v>0</v>
      </c>
      <c r="BX46" s="189">
        <f t="shared" si="29"/>
        <v>0</v>
      </c>
    </row>
    <row r="47" spans="1:76" s="4" customFormat="1" ht="15" x14ac:dyDescent="0.2">
      <c r="A47" s="2" t="s">
        <v>77</v>
      </c>
      <c r="B47" s="77">
        <v>7</v>
      </c>
      <c r="C47" s="77">
        <f t="shared" si="30"/>
        <v>5</v>
      </c>
      <c r="D47" s="197">
        <f t="shared" si="0"/>
        <v>41</v>
      </c>
      <c r="E47" s="7"/>
      <c r="F47" s="198">
        <v>41</v>
      </c>
      <c r="G47" s="198"/>
      <c r="H47" s="198"/>
      <c r="I47" s="198"/>
      <c r="J47" s="198"/>
      <c r="K47" s="198"/>
      <c r="L47" s="198"/>
      <c r="M47" s="198"/>
      <c r="N47" s="198"/>
      <c r="O47" s="198"/>
      <c r="P47" s="111"/>
      <c r="Q47" s="199"/>
      <c r="R47" s="199"/>
      <c r="S47" s="199"/>
      <c r="T47" s="199"/>
      <c r="U47" s="205"/>
      <c r="V47" s="205"/>
      <c r="W47" s="200">
        <f t="shared" si="1"/>
        <v>41</v>
      </c>
      <c r="X47" s="197">
        <f t="shared" si="45"/>
        <v>0</v>
      </c>
      <c r="Y47" s="7"/>
      <c r="Z47" s="201">
        <f t="shared" si="2"/>
        <v>0</v>
      </c>
      <c r="AA47" s="12">
        <f t="shared" si="3"/>
        <v>0</v>
      </c>
      <c r="AB47" s="81">
        <f t="shared" si="31"/>
        <v>41</v>
      </c>
      <c r="AC47" s="201">
        <f t="shared" si="4"/>
        <v>0</v>
      </c>
      <c r="AD47" s="201">
        <f t="shared" si="48"/>
        <v>0</v>
      </c>
      <c r="AE47" s="201">
        <f t="shared" si="48"/>
        <v>0</v>
      </c>
      <c r="AF47" s="7"/>
      <c r="AG47" s="201">
        <f t="shared" si="32"/>
        <v>0</v>
      </c>
      <c r="AH47" s="201">
        <f t="shared" si="33"/>
        <v>0</v>
      </c>
      <c r="AI47" s="201">
        <f t="shared" si="49"/>
        <v>0</v>
      </c>
      <c r="AJ47" s="201">
        <f t="shared" si="49"/>
        <v>0</v>
      </c>
      <c r="AK47" s="201">
        <f t="shared" si="49"/>
        <v>0</v>
      </c>
      <c r="AL47" s="7"/>
      <c r="AM47" s="11">
        <f t="shared" si="34"/>
        <v>0</v>
      </c>
      <c r="AN47" s="11">
        <f t="shared" si="7"/>
        <v>0</v>
      </c>
      <c r="AO47" s="11">
        <f t="shared" si="35"/>
        <v>0</v>
      </c>
      <c r="AP47" s="7"/>
      <c r="AR47" s="91" t="str">
        <f t="shared" si="8"/>
        <v>OUI</v>
      </c>
      <c r="AS47" s="91" t="str">
        <f t="shared" si="36"/>
        <v>OUI</v>
      </c>
      <c r="AT47" s="91" t="str">
        <f t="shared" si="37"/>
        <v>NON</v>
      </c>
      <c r="AU47" s="91" t="str">
        <f t="shared" si="38"/>
        <v>OUI</v>
      </c>
      <c r="AV47" s="91" t="str">
        <f t="shared" si="39"/>
        <v>NON</v>
      </c>
      <c r="AW47" s="91" t="str">
        <f t="shared" si="40"/>
        <v>NON</v>
      </c>
      <c r="AX47" s="91" t="str">
        <f t="shared" si="41"/>
        <v>NON</v>
      </c>
      <c r="AY47" s="91" t="str">
        <f t="shared" si="9"/>
        <v>NON</v>
      </c>
      <c r="AZ47" s="91" t="str">
        <f t="shared" si="10"/>
        <v>NON</v>
      </c>
      <c r="BA47" s="92">
        <f t="shared" si="11"/>
        <v>1</v>
      </c>
      <c r="BB47" s="92" t="str">
        <f t="shared" si="12"/>
        <v/>
      </c>
      <c r="BC47" s="92" t="str">
        <f t="shared" si="13"/>
        <v/>
      </c>
      <c r="BD47" s="92" t="str">
        <f t="shared" si="14"/>
        <v/>
      </c>
      <c r="BE47" s="92" t="str">
        <f t="shared" si="15"/>
        <v/>
      </c>
      <c r="BF47" s="93">
        <f t="shared" si="42"/>
        <v>1</v>
      </c>
      <c r="BG47" s="189">
        <f t="shared" si="16"/>
        <v>41</v>
      </c>
      <c r="BH47" s="189">
        <f t="shared" si="16"/>
        <v>0</v>
      </c>
      <c r="BI47" s="189">
        <f t="shared" si="16"/>
        <v>0</v>
      </c>
      <c r="BJ47" s="189">
        <f t="shared" si="47"/>
        <v>0</v>
      </c>
      <c r="BK47" s="189">
        <f t="shared" si="18"/>
        <v>0</v>
      </c>
      <c r="BL47" s="189">
        <f t="shared" si="19"/>
        <v>0</v>
      </c>
      <c r="BM47" s="189">
        <f t="shared" si="20"/>
        <v>0</v>
      </c>
      <c r="BN47" s="189">
        <f t="shared" si="21"/>
        <v>0</v>
      </c>
      <c r="BO47" s="191">
        <f t="shared" si="43"/>
        <v>0</v>
      </c>
      <c r="BP47" s="202">
        <f t="shared" si="22"/>
        <v>0</v>
      </c>
      <c r="BQ47" s="203">
        <f t="shared" si="23"/>
        <v>0</v>
      </c>
      <c r="BR47" s="189">
        <f>SUM($BQ$16:BQ47)</f>
        <v>41</v>
      </c>
      <c r="BS47" s="189">
        <f t="shared" si="24"/>
        <v>41</v>
      </c>
      <c r="BT47" s="189">
        <f t="shared" si="25"/>
        <v>0</v>
      </c>
      <c r="BU47" s="189">
        <f t="shared" si="26"/>
        <v>0</v>
      </c>
      <c r="BV47" s="204">
        <f t="shared" si="27"/>
        <v>0</v>
      </c>
      <c r="BW47" s="189">
        <f t="shared" si="28"/>
        <v>0</v>
      </c>
      <c r="BX47" s="189">
        <f t="shared" si="29"/>
        <v>0</v>
      </c>
    </row>
    <row r="48" spans="1:76" s="4" customFormat="1" ht="15" x14ac:dyDescent="0.2">
      <c r="A48" s="2" t="s">
        <v>78</v>
      </c>
      <c r="B48" s="77">
        <v>7</v>
      </c>
      <c r="C48" s="77">
        <f t="shared" si="30"/>
        <v>5</v>
      </c>
      <c r="D48" s="197">
        <f t="shared" si="0"/>
        <v>41</v>
      </c>
      <c r="E48" s="7"/>
      <c r="F48" s="198">
        <v>41</v>
      </c>
      <c r="G48" s="198"/>
      <c r="H48" s="198"/>
      <c r="I48" s="198"/>
      <c r="J48" s="198"/>
      <c r="K48" s="198"/>
      <c r="L48" s="198"/>
      <c r="M48" s="198"/>
      <c r="N48" s="198"/>
      <c r="O48" s="198"/>
      <c r="P48" s="111"/>
      <c r="Q48" s="199"/>
      <c r="R48" s="199"/>
      <c r="S48" s="199"/>
      <c r="T48" s="199"/>
      <c r="U48" s="199"/>
      <c r="V48" s="199"/>
      <c r="W48" s="200">
        <f t="shared" si="1"/>
        <v>41</v>
      </c>
      <c r="X48" s="197">
        <f t="shared" si="45"/>
        <v>0</v>
      </c>
      <c r="Y48" s="7"/>
      <c r="Z48" s="201">
        <f t="shared" ref="Z48:Z68" si="50">IF(W48=0,0,BP48)</f>
        <v>0</v>
      </c>
      <c r="AA48" s="12">
        <f t="shared" ref="AA48:AA68" si="51">IF(W48=0,0,BU48)</f>
        <v>0</v>
      </c>
      <c r="AB48" s="81">
        <f t="shared" si="31"/>
        <v>41</v>
      </c>
      <c r="AC48" s="201">
        <f t="shared" ref="AC48:AC68" si="52">IF(W48=0,0,BT48+BV48)</f>
        <v>0</v>
      </c>
      <c r="AD48" s="201">
        <f t="shared" si="48"/>
        <v>0</v>
      </c>
      <c r="AE48" s="201">
        <f t="shared" si="48"/>
        <v>0</v>
      </c>
      <c r="AF48" s="7"/>
      <c r="AG48" s="201">
        <f t="shared" si="32"/>
        <v>0</v>
      </c>
      <c r="AH48" s="201">
        <f t="shared" si="33"/>
        <v>0</v>
      </c>
      <c r="AI48" s="201">
        <f t="shared" si="49"/>
        <v>0</v>
      </c>
      <c r="AJ48" s="201">
        <f t="shared" si="49"/>
        <v>0</v>
      </c>
      <c r="AK48" s="201">
        <f t="shared" si="49"/>
        <v>0</v>
      </c>
      <c r="AL48" s="7"/>
      <c r="AM48" s="11">
        <f t="shared" si="34"/>
        <v>0</v>
      </c>
      <c r="AN48" s="11">
        <f t="shared" si="7"/>
        <v>0</v>
      </c>
      <c r="AO48" s="11">
        <f t="shared" si="35"/>
        <v>0</v>
      </c>
      <c r="AP48" s="7"/>
      <c r="AR48" s="91" t="str">
        <f t="shared" si="8"/>
        <v>OUI</v>
      </c>
      <c r="AS48" s="91" t="str">
        <f t="shared" si="36"/>
        <v>OUI</v>
      </c>
      <c r="AT48" s="91" t="str">
        <f t="shared" si="37"/>
        <v>NON</v>
      </c>
      <c r="AU48" s="91" t="str">
        <f t="shared" si="38"/>
        <v>OUI</v>
      </c>
      <c r="AV48" s="91" t="str">
        <f t="shared" si="39"/>
        <v>NON</v>
      </c>
      <c r="AW48" s="91" t="str">
        <f t="shared" si="40"/>
        <v>NON</v>
      </c>
      <c r="AX48" s="91" t="str">
        <f t="shared" si="41"/>
        <v>NON</v>
      </c>
      <c r="AY48" s="91" t="str">
        <f t="shared" si="9"/>
        <v>NON</v>
      </c>
      <c r="AZ48" s="91" t="str">
        <f t="shared" si="10"/>
        <v>NON</v>
      </c>
      <c r="BA48" s="92">
        <f t="shared" si="11"/>
        <v>1</v>
      </c>
      <c r="BB48" s="92" t="str">
        <f t="shared" si="12"/>
        <v/>
      </c>
      <c r="BC48" s="92" t="str">
        <f t="shared" si="13"/>
        <v/>
      </c>
      <c r="BD48" s="92" t="str">
        <f t="shared" si="14"/>
        <v/>
      </c>
      <c r="BE48" s="92" t="str">
        <f t="shared" si="15"/>
        <v/>
      </c>
      <c r="BF48" s="93">
        <f t="shared" si="42"/>
        <v>1</v>
      </c>
      <c r="BG48" s="189">
        <f t="shared" ref="BG48:BI68" si="53">F48</f>
        <v>41</v>
      </c>
      <c r="BH48" s="189">
        <f t="shared" si="53"/>
        <v>0</v>
      </c>
      <c r="BI48" s="189">
        <f t="shared" si="53"/>
        <v>0</v>
      </c>
      <c r="BJ48" s="189">
        <f t="shared" si="47"/>
        <v>0</v>
      </c>
      <c r="BK48" s="189">
        <f t="shared" ref="BK48:BK68" si="54">L48</f>
        <v>0</v>
      </c>
      <c r="BL48" s="189">
        <f t="shared" ref="BL48:BL68" si="55">M48</f>
        <v>0</v>
      </c>
      <c r="BM48" s="189">
        <f t="shared" ref="BM48:BM68" si="56">N48</f>
        <v>0</v>
      </c>
      <c r="BN48" s="189">
        <f t="shared" si="21"/>
        <v>0</v>
      </c>
      <c r="BO48" s="191">
        <f t="shared" ref="BO48:BO68" si="57">SUM(BJ48:BN48)</f>
        <v>0</v>
      </c>
      <c r="BP48" s="202">
        <f t="shared" ref="BP48:BP68" si="58">IF(H48&gt;0,W48-G48-U48-V48-H48-BV48,IF(BQ48&gt;0,W48-BG48-BH48-BO48-BI48-U48-V48-BQ48-BV48,W48-BG48-BH48-BO48-BI48-U48-V48-BV48))</f>
        <v>0</v>
      </c>
      <c r="BQ48" s="203">
        <f t="shared" ref="BQ48:BQ68" si="59">IF(SUM(Q48:V48)=0,IF(H48&gt;0,W48-BV48-D48-BI48-BW48-BX48,0),W48-BV48-D48-BI48-BW48-BX48)</f>
        <v>0</v>
      </c>
      <c r="BR48" s="189">
        <f>SUM($BQ$16:BQ48)</f>
        <v>41</v>
      </c>
      <c r="BS48" s="189">
        <f t="shared" si="24"/>
        <v>41</v>
      </c>
      <c r="BT48" s="189">
        <f t="shared" si="25"/>
        <v>0</v>
      </c>
      <c r="BU48" s="189">
        <f t="shared" si="26"/>
        <v>0</v>
      </c>
      <c r="BV48" s="204">
        <f t="shared" ref="BV48:BV68" si="60">IF(W48&gt;D48+4+BW48+BX48,W48-(D48+4),0)</f>
        <v>0</v>
      </c>
      <c r="BW48" s="189">
        <f t="shared" si="28"/>
        <v>0</v>
      </c>
      <c r="BX48" s="189">
        <f t="shared" si="29"/>
        <v>0</v>
      </c>
    </row>
    <row r="49" spans="1:76" s="4" customFormat="1" ht="15" x14ac:dyDescent="0.2">
      <c r="A49" s="2" t="s">
        <v>79</v>
      </c>
      <c r="B49" s="77">
        <v>7</v>
      </c>
      <c r="C49" s="77">
        <f t="shared" si="30"/>
        <v>5</v>
      </c>
      <c r="D49" s="197">
        <f t="shared" si="0"/>
        <v>41</v>
      </c>
      <c r="E49" s="7"/>
      <c r="F49" s="198"/>
      <c r="G49" s="198"/>
      <c r="H49" s="198"/>
      <c r="I49" s="198"/>
      <c r="J49" s="198"/>
      <c r="K49" s="198"/>
      <c r="L49" s="198"/>
      <c r="M49" s="198"/>
      <c r="N49" s="198"/>
      <c r="O49" s="198"/>
      <c r="P49" s="111"/>
      <c r="Q49" s="199">
        <v>45</v>
      </c>
      <c r="R49" s="199"/>
      <c r="S49" s="199"/>
      <c r="T49" s="199"/>
      <c r="U49" s="205"/>
      <c r="V49" s="205"/>
      <c r="W49" s="200">
        <f t="shared" si="1"/>
        <v>45</v>
      </c>
      <c r="X49" s="197">
        <f t="shared" si="45"/>
        <v>45</v>
      </c>
      <c r="Y49" s="7"/>
      <c r="Z49" s="201">
        <f t="shared" si="50"/>
        <v>41</v>
      </c>
      <c r="AA49" s="12">
        <f t="shared" si="51"/>
        <v>4</v>
      </c>
      <c r="AB49" s="81">
        <f t="shared" si="31"/>
        <v>45</v>
      </c>
      <c r="AC49" s="201">
        <f t="shared" si="52"/>
        <v>0</v>
      </c>
      <c r="AD49" s="201">
        <f t="shared" si="48"/>
        <v>0</v>
      </c>
      <c r="AE49" s="201">
        <f t="shared" si="48"/>
        <v>0</v>
      </c>
      <c r="AF49" s="7"/>
      <c r="AG49" s="201">
        <f t="shared" si="32"/>
        <v>1205.4000000000001</v>
      </c>
      <c r="AH49" s="201">
        <f t="shared" si="33"/>
        <v>117.6</v>
      </c>
      <c r="AI49" s="201">
        <f t="shared" si="49"/>
        <v>0</v>
      </c>
      <c r="AJ49" s="201">
        <f t="shared" si="49"/>
        <v>0</v>
      </c>
      <c r="AK49" s="201">
        <f t="shared" si="49"/>
        <v>0</v>
      </c>
      <c r="AL49" s="7"/>
      <c r="AM49" s="11">
        <f t="shared" si="34"/>
        <v>1323</v>
      </c>
      <c r="AN49" s="11">
        <f t="shared" si="7"/>
        <v>140.75</v>
      </c>
      <c r="AO49" s="11">
        <f t="shared" si="35"/>
        <v>121.95</v>
      </c>
      <c r="AP49" s="7"/>
      <c r="AR49" s="91" t="str">
        <f t="shared" si="8"/>
        <v>NON</v>
      </c>
      <c r="AS49" s="91" t="str">
        <f t="shared" si="36"/>
        <v>NON</v>
      </c>
      <c r="AT49" s="91" t="str">
        <f t="shared" si="37"/>
        <v>NON</v>
      </c>
      <c r="AU49" s="91" t="str">
        <f t="shared" si="38"/>
        <v>NON</v>
      </c>
      <c r="AV49" s="91" t="str">
        <f t="shared" si="39"/>
        <v>OUI</v>
      </c>
      <c r="AW49" s="91" t="str">
        <f t="shared" si="40"/>
        <v>NON</v>
      </c>
      <c r="AX49" s="91" t="str">
        <f t="shared" si="41"/>
        <v>NON</v>
      </c>
      <c r="AY49" s="91" t="str">
        <f t="shared" si="9"/>
        <v>NON</v>
      </c>
      <c r="AZ49" s="91" t="str">
        <f t="shared" si="10"/>
        <v>NON</v>
      </c>
      <c r="BA49" s="92" t="str">
        <f t="shared" si="11"/>
        <v/>
      </c>
      <c r="BB49" s="92" t="str">
        <f t="shared" si="12"/>
        <v/>
      </c>
      <c r="BC49" s="92">
        <f t="shared" si="13"/>
        <v>10</v>
      </c>
      <c r="BD49" s="92" t="str">
        <f t="shared" si="14"/>
        <v/>
      </c>
      <c r="BE49" s="92" t="str">
        <f t="shared" si="15"/>
        <v/>
      </c>
      <c r="BF49" s="93">
        <f t="shared" si="42"/>
        <v>10</v>
      </c>
      <c r="BG49" s="189">
        <f t="shared" si="53"/>
        <v>0</v>
      </c>
      <c r="BH49" s="189">
        <f t="shared" si="53"/>
        <v>0</v>
      </c>
      <c r="BI49" s="189">
        <f t="shared" si="53"/>
        <v>0</v>
      </c>
      <c r="BJ49" s="189">
        <f t="shared" si="47"/>
        <v>0</v>
      </c>
      <c r="BK49" s="189">
        <f t="shared" si="54"/>
        <v>0</v>
      </c>
      <c r="BL49" s="189">
        <f t="shared" si="55"/>
        <v>0</v>
      </c>
      <c r="BM49" s="189">
        <f t="shared" si="56"/>
        <v>0</v>
      </c>
      <c r="BN49" s="189">
        <f t="shared" si="21"/>
        <v>0</v>
      </c>
      <c r="BO49" s="191">
        <f t="shared" si="57"/>
        <v>0</v>
      </c>
      <c r="BP49" s="202">
        <f t="shared" si="58"/>
        <v>41</v>
      </c>
      <c r="BQ49" s="203">
        <f t="shared" si="59"/>
        <v>4</v>
      </c>
      <c r="BR49" s="189">
        <f>SUM($BQ$16:BQ49)</f>
        <v>45</v>
      </c>
      <c r="BS49" s="189">
        <f t="shared" si="24"/>
        <v>45</v>
      </c>
      <c r="BT49" s="189">
        <f t="shared" si="25"/>
        <v>0</v>
      </c>
      <c r="BU49" s="189">
        <f t="shared" si="26"/>
        <v>4</v>
      </c>
      <c r="BV49" s="204">
        <f t="shared" si="60"/>
        <v>0</v>
      </c>
      <c r="BW49" s="189">
        <f t="shared" si="28"/>
        <v>0</v>
      </c>
      <c r="BX49" s="189">
        <f t="shared" si="29"/>
        <v>0</v>
      </c>
    </row>
    <row r="50" spans="1:76" s="4" customFormat="1" ht="15" x14ac:dyDescent="0.2">
      <c r="A50" s="2" t="s">
        <v>80</v>
      </c>
      <c r="B50" s="77">
        <v>7</v>
      </c>
      <c r="C50" s="77">
        <f t="shared" si="30"/>
        <v>5</v>
      </c>
      <c r="D50" s="197">
        <f t="shared" si="0"/>
        <v>41</v>
      </c>
      <c r="E50" s="7"/>
      <c r="F50" s="198"/>
      <c r="G50" s="198"/>
      <c r="H50" s="198"/>
      <c r="I50" s="198"/>
      <c r="J50" s="198"/>
      <c r="K50" s="198"/>
      <c r="L50" s="198"/>
      <c r="M50" s="198"/>
      <c r="N50" s="198"/>
      <c r="O50" s="198"/>
      <c r="P50" s="111"/>
      <c r="Q50" s="199">
        <v>45</v>
      </c>
      <c r="R50" s="199"/>
      <c r="S50" s="199"/>
      <c r="T50" s="199"/>
      <c r="U50" s="199"/>
      <c r="V50" s="199"/>
      <c r="W50" s="200">
        <f t="shared" si="1"/>
        <v>45</v>
      </c>
      <c r="X50" s="197">
        <f t="shared" si="45"/>
        <v>45</v>
      </c>
      <c r="Y50" s="7"/>
      <c r="Z50" s="201">
        <f t="shared" si="50"/>
        <v>41</v>
      </c>
      <c r="AA50" s="12">
        <f t="shared" si="51"/>
        <v>4</v>
      </c>
      <c r="AB50" s="81">
        <f t="shared" si="31"/>
        <v>49</v>
      </c>
      <c r="AC50" s="201">
        <f t="shared" si="52"/>
        <v>0</v>
      </c>
      <c r="AD50" s="201">
        <f t="shared" si="48"/>
        <v>0</v>
      </c>
      <c r="AE50" s="201">
        <f t="shared" si="48"/>
        <v>0</v>
      </c>
      <c r="AF50" s="7"/>
      <c r="AG50" s="201">
        <f t="shared" si="32"/>
        <v>1205.4000000000001</v>
      </c>
      <c r="AH50" s="201">
        <f t="shared" si="33"/>
        <v>117.6</v>
      </c>
      <c r="AI50" s="201">
        <f t="shared" si="49"/>
        <v>0</v>
      </c>
      <c r="AJ50" s="201">
        <f t="shared" si="49"/>
        <v>0</v>
      </c>
      <c r="AK50" s="201">
        <f t="shared" si="49"/>
        <v>0</v>
      </c>
      <c r="AL50" s="7"/>
      <c r="AM50" s="11">
        <f t="shared" si="34"/>
        <v>1323</v>
      </c>
      <c r="AN50" s="11">
        <f t="shared" si="7"/>
        <v>140.75</v>
      </c>
      <c r="AO50" s="11">
        <f t="shared" si="35"/>
        <v>121.95</v>
      </c>
      <c r="AP50" s="7"/>
      <c r="AR50" s="91" t="str">
        <f t="shared" si="8"/>
        <v>NON</v>
      </c>
      <c r="AS50" s="91" t="str">
        <f t="shared" si="36"/>
        <v>NON</v>
      </c>
      <c r="AT50" s="91" t="str">
        <f t="shared" si="37"/>
        <v>NON</v>
      </c>
      <c r="AU50" s="91" t="str">
        <f t="shared" si="38"/>
        <v>NON</v>
      </c>
      <c r="AV50" s="91" t="str">
        <f t="shared" si="39"/>
        <v>OUI</v>
      </c>
      <c r="AW50" s="91" t="str">
        <f t="shared" si="40"/>
        <v>NON</v>
      </c>
      <c r="AX50" s="91" t="str">
        <f t="shared" si="41"/>
        <v>NON</v>
      </c>
      <c r="AY50" s="91" t="str">
        <f t="shared" si="9"/>
        <v>NON</v>
      </c>
      <c r="AZ50" s="91" t="str">
        <f t="shared" si="10"/>
        <v>NON</v>
      </c>
      <c r="BA50" s="92" t="str">
        <f t="shared" si="11"/>
        <v/>
      </c>
      <c r="BB50" s="92" t="str">
        <f t="shared" si="12"/>
        <v/>
      </c>
      <c r="BC50" s="92">
        <f t="shared" si="13"/>
        <v>10</v>
      </c>
      <c r="BD50" s="92" t="str">
        <f t="shared" si="14"/>
        <v/>
      </c>
      <c r="BE50" s="92" t="str">
        <f t="shared" si="15"/>
        <v/>
      </c>
      <c r="BF50" s="93">
        <f t="shared" si="42"/>
        <v>10</v>
      </c>
      <c r="BG50" s="189">
        <f t="shared" si="53"/>
        <v>0</v>
      </c>
      <c r="BH50" s="189">
        <f t="shared" si="53"/>
        <v>0</v>
      </c>
      <c r="BI50" s="189">
        <f t="shared" si="53"/>
        <v>0</v>
      </c>
      <c r="BJ50" s="189">
        <f t="shared" si="47"/>
        <v>0</v>
      </c>
      <c r="BK50" s="189">
        <f t="shared" si="54"/>
        <v>0</v>
      </c>
      <c r="BL50" s="189">
        <f t="shared" si="55"/>
        <v>0</v>
      </c>
      <c r="BM50" s="189">
        <f t="shared" si="56"/>
        <v>0</v>
      </c>
      <c r="BN50" s="189">
        <f t="shared" si="21"/>
        <v>0</v>
      </c>
      <c r="BO50" s="191">
        <f t="shared" si="57"/>
        <v>0</v>
      </c>
      <c r="BP50" s="202">
        <f t="shared" si="58"/>
        <v>41</v>
      </c>
      <c r="BQ50" s="203">
        <f t="shared" si="59"/>
        <v>4</v>
      </c>
      <c r="BR50" s="189">
        <f>SUM($BQ$16:BQ50)</f>
        <v>49</v>
      </c>
      <c r="BS50" s="189">
        <f t="shared" si="24"/>
        <v>49</v>
      </c>
      <c r="BT50" s="189">
        <f t="shared" si="25"/>
        <v>0</v>
      </c>
      <c r="BU50" s="189">
        <f t="shared" si="26"/>
        <v>4</v>
      </c>
      <c r="BV50" s="204">
        <f t="shared" si="60"/>
        <v>0</v>
      </c>
      <c r="BW50" s="189">
        <f t="shared" si="28"/>
        <v>0</v>
      </c>
      <c r="BX50" s="189">
        <f t="shared" si="29"/>
        <v>0</v>
      </c>
    </row>
    <row r="51" spans="1:76" s="4" customFormat="1" ht="15" x14ac:dyDescent="0.2">
      <c r="A51" s="2" t="s">
        <v>81</v>
      </c>
      <c r="B51" s="77">
        <v>7</v>
      </c>
      <c r="C51" s="77">
        <f t="shared" si="30"/>
        <v>5</v>
      </c>
      <c r="D51" s="197">
        <f t="shared" si="0"/>
        <v>41</v>
      </c>
      <c r="E51" s="7"/>
      <c r="F51" s="198"/>
      <c r="G51" s="198"/>
      <c r="H51" s="198"/>
      <c r="I51" s="198"/>
      <c r="J51" s="198"/>
      <c r="K51" s="198"/>
      <c r="L51" s="198"/>
      <c r="M51" s="198"/>
      <c r="N51" s="198"/>
      <c r="O51" s="198"/>
      <c r="P51" s="111"/>
      <c r="Q51" s="199">
        <v>48</v>
      </c>
      <c r="R51" s="199"/>
      <c r="S51" s="199"/>
      <c r="T51" s="199"/>
      <c r="U51" s="199"/>
      <c r="V51" s="199"/>
      <c r="W51" s="200">
        <f t="shared" si="1"/>
        <v>48</v>
      </c>
      <c r="X51" s="197">
        <f t="shared" si="45"/>
        <v>48</v>
      </c>
      <c r="Y51" s="7"/>
      <c r="Z51" s="201">
        <f t="shared" si="50"/>
        <v>41</v>
      </c>
      <c r="AA51" s="12">
        <f t="shared" si="51"/>
        <v>4</v>
      </c>
      <c r="AB51" s="81">
        <f t="shared" si="31"/>
        <v>53</v>
      </c>
      <c r="AC51" s="201">
        <f t="shared" si="52"/>
        <v>3</v>
      </c>
      <c r="AD51" s="201">
        <f t="shared" si="48"/>
        <v>0</v>
      </c>
      <c r="AE51" s="201">
        <f t="shared" si="48"/>
        <v>0</v>
      </c>
      <c r="AF51" s="7"/>
      <c r="AG51" s="201">
        <f t="shared" si="32"/>
        <v>1205.4000000000001</v>
      </c>
      <c r="AH51" s="201">
        <f t="shared" si="33"/>
        <v>117.6</v>
      </c>
      <c r="AI51" s="201">
        <f t="shared" si="49"/>
        <v>110.3</v>
      </c>
      <c r="AJ51" s="201">
        <f t="shared" si="49"/>
        <v>0</v>
      </c>
      <c r="AK51" s="201">
        <f t="shared" si="49"/>
        <v>0</v>
      </c>
      <c r="AL51" s="7"/>
      <c r="AM51" s="11">
        <f t="shared" si="34"/>
        <v>1433.3</v>
      </c>
      <c r="AN51" s="11">
        <f t="shared" si="7"/>
        <v>150.15</v>
      </c>
      <c r="AO51" s="11">
        <f t="shared" si="35"/>
        <v>131.9</v>
      </c>
      <c r="AP51" s="7"/>
      <c r="AR51" s="91" t="str">
        <f t="shared" si="8"/>
        <v>NON</v>
      </c>
      <c r="AS51" s="91" t="str">
        <f t="shared" si="36"/>
        <v>NON</v>
      </c>
      <c r="AT51" s="91" t="str">
        <f t="shared" si="37"/>
        <v>NON</v>
      </c>
      <c r="AU51" s="91" t="str">
        <f t="shared" si="38"/>
        <v>NON</v>
      </c>
      <c r="AV51" s="91" t="str">
        <f t="shared" si="39"/>
        <v>NON</v>
      </c>
      <c r="AW51" s="91" t="str">
        <f t="shared" si="40"/>
        <v>NON</v>
      </c>
      <c r="AX51" s="91" t="str">
        <f t="shared" si="41"/>
        <v>NON</v>
      </c>
      <c r="AY51" s="91" t="str">
        <f t="shared" si="9"/>
        <v>NON</v>
      </c>
      <c r="AZ51" s="91" t="str">
        <f t="shared" si="10"/>
        <v>NON</v>
      </c>
      <c r="BA51" s="92" t="str">
        <f t="shared" si="11"/>
        <v/>
      </c>
      <c r="BB51" s="92" t="str">
        <f t="shared" si="12"/>
        <v/>
      </c>
      <c r="BC51" s="92" t="str">
        <f t="shared" si="13"/>
        <v/>
      </c>
      <c r="BD51" s="92" t="str">
        <f t="shared" si="14"/>
        <v/>
      </c>
      <c r="BE51" s="92">
        <f t="shared" si="15"/>
        <v>18</v>
      </c>
      <c r="BF51" s="93">
        <f t="shared" si="42"/>
        <v>18</v>
      </c>
      <c r="BG51" s="189">
        <f t="shared" si="53"/>
        <v>0</v>
      </c>
      <c r="BH51" s="189">
        <f t="shared" si="53"/>
        <v>0</v>
      </c>
      <c r="BI51" s="189">
        <f t="shared" si="53"/>
        <v>0</v>
      </c>
      <c r="BJ51" s="189">
        <f t="shared" si="47"/>
        <v>0</v>
      </c>
      <c r="BK51" s="189">
        <f t="shared" si="54"/>
        <v>0</v>
      </c>
      <c r="BL51" s="189">
        <f t="shared" si="55"/>
        <v>0</v>
      </c>
      <c r="BM51" s="189">
        <f t="shared" si="56"/>
        <v>0</v>
      </c>
      <c r="BN51" s="189">
        <f t="shared" si="21"/>
        <v>0</v>
      </c>
      <c r="BO51" s="191">
        <f t="shared" si="57"/>
        <v>0</v>
      </c>
      <c r="BP51" s="202">
        <f t="shared" si="58"/>
        <v>41</v>
      </c>
      <c r="BQ51" s="203">
        <f t="shared" si="59"/>
        <v>4</v>
      </c>
      <c r="BR51" s="189">
        <f>SUM($BQ$16:BQ51)</f>
        <v>53</v>
      </c>
      <c r="BS51" s="189">
        <f t="shared" si="24"/>
        <v>53</v>
      </c>
      <c r="BT51" s="189">
        <f t="shared" si="25"/>
        <v>0</v>
      </c>
      <c r="BU51" s="189">
        <f t="shared" si="26"/>
        <v>4</v>
      </c>
      <c r="BV51" s="204">
        <f t="shared" si="60"/>
        <v>3</v>
      </c>
      <c r="BW51" s="189">
        <f t="shared" si="28"/>
        <v>0</v>
      </c>
      <c r="BX51" s="189">
        <f t="shared" si="29"/>
        <v>0</v>
      </c>
    </row>
    <row r="52" spans="1:76" s="4" customFormat="1" ht="15" x14ac:dyDescent="0.2">
      <c r="A52" s="2" t="s">
        <v>82</v>
      </c>
      <c r="B52" s="77">
        <v>7</v>
      </c>
      <c r="C52" s="77">
        <f t="shared" si="30"/>
        <v>5</v>
      </c>
      <c r="D52" s="197">
        <f t="shared" si="0"/>
        <v>41</v>
      </c>
      <c r="E52" s="7"/>
      <c r="F52" s="198"/>
      <c r="G52" s="198"/>
      <c r="H52" s="198"/>
      <c r="I52" s="198"/>
      <c r="J52" s="198"/>
      <c r="K52" s="198"/>
      <c r="L52" s="198"/>
      <c r="M52" s="198"/>
      <c r="N52" s="198"/>
      <c r="O52" s="198"/>
      <c r="P52" s="111"/>
      <c r="Q52" s="199">
        <v>48</v>
      </c>
      <c r="R52" s="199"/>
      <c r="S52" s="199"/>
      <c r="T52" s="199"/>
      <c r="U52" s="199"/>
      <c r="V52" s="199"/>
      <c r="W52" s="200">
        <f t="shared" si="1"/>
        <v>48</v>
      </c>
      <c r="X52" s="197">
        <f t="shared" si="45"/>
        <v>48</v>
      </c>
      <c r="Y52" s="7"/>
      <c r="Z52" s="201">
        <f t="shared" si="50"/>
        <v>41</v>
      </c>
      <c r="AA52" s="12">
        <f t="shared" si="51"/>
        <v>4</v>
      </c>
      <c r="AB52" s="81">
        <f t="shared" si="31"/>
        <v>57</v>
      </c>
      <c r="AC52" s="201">
        <f t="shared" si="52"/>
        <v>3</v>
      </c>
      <c r="AD52" s="201">
        <f t="shared" si="48"/>
        <v>0</v>
      </c>
      <c r="AE52" s="201">
        <f t="shared" si="48"/>
        <v>0</v>
      </c>
      <c r="AF52" s="7"/>
      <c r="AG52" s="201">
        <f t="shared" si="32"/>
        <v>1205.4000000000001</v>
      </c>
      <c r="AH52" s="201">
        <f t="shared" si="33"/>
        <v>117.6</v>
      </c>
      <c r="AI52" s="201">
        <f t="shared" si="49"/>
        <v>110.3</v>
      </c>
      <c r="AJ52" s="201">
        <f t="shared" si="49"/>
        <v>0</v>
      </c>
      <c r="AK52" s="201">
        <f t="shared" si="49"/>
        <v>0</v>
      </c>
      <c r="AL52" s="7"/>
      <c r="AM52" s="11">
        <f t="shared" si="34"/>
        <v>1433.3</v>
      </c>
      <c r="AN52" s="11">
        <f t="shared" si="7"/>
        <v>150.15</v>
      </c>
      <c r="AO52" s="11">
        <f t="shared" si="35"/>
        <v>131.9</v>
      </c>
      <c r="AP52" s="7"/>
      <c r="AR52" s="91" t="str">
        <f t="shared" si="8"/>
        <v>NON</v>
      </c>
      <c r="AS52" s="91" t="str">
        <f t="shared" si="36"/>
        <v>NON</v>
      </c>
      <c r="AT52" s="91" t="str">
        <f t="shared" si="37"/>
        <v>NON</v>
      </c>
      <c r="AU52" s="91" t="str">
        <f t="shared" si="38"/>
        <v>NON</v>
      </c>
      <c r="AV52" s="91" t="str">
        <f t="shared" si="39"/>
        <v>NON</v>
      </c>
      <c r="AW52" s="91" t="str">
        <f t="shared" si="40"/>
        <v>NON</v>
      </c>
      <c r="AX52" s="91" t="str">
        <f t="shared" si="41"/>
        <v>NON</v>
      </c>
      <c r="AY52" s="91" t="str">
        <f t="shared" si="9"/>
        <v>NON</v>
      </c>
      <c r="AZ52" s="91" t="str">
        <f t="shared" si="10"/>
        <v>NON</v>
      </c>
      <c r="BA52" s="92" t="str">
        <f t="shared" si="11"/>
        <v/>
      </c>
      <c r="BB52" s="92" t="str">
        <f t="shared" si="12"/>
        <v/>
      </c>
      <c r="BC52" s="92" t="str">
        <f t="shared" si="13"/>
        <v/>
      </c>
      <c r="BD52" s="92" t="str">
        <f t="shared" si="14"/>
        <v/>
      </c>
      <c r="BE52" s="92">
        <f t="shared" si="15"/>
        <v>18</v>
      </c>
      <c r="BF52" s="93">
        <f t="shared" si="42"/>
        <v>18</v>
      </c>
      <c r="BG52" s="189">
        <f t="shared" si="53"/>
        <v>0</v>
      </c>
      <c r="BH52" s="189">
        <f t="shared" si="53"/>
        <v>0</v>
      </c>
      <c r="BI52" s="189">
        <f t="shared" si="53"/>
        <v>0</v>
      </c>
      <c r="BJ52" s="189">
        <f t="shared" si="47"/>
        <v>0</v>
      </c>
      <c r="BK52" s="189">
        <f t="shared" si="54"/>
        <v>0</v>
      </c>
      <c r="BL52" s="189">
        <f t="shared" si="55"/>
        <v>0</v>
      </c>
      <c r="BM52" s="189">
        <f t="shared" si="56"/>
        <v>0</v>
      </c>
      <c r="BN52" s="189">
        <f t="shared" si="21"/>
        <v>0</v>
      </c>
      <c r="BO52" s="191">
        <f t="shared" si="57"/>
        <v>0</v>
      </c>
      <c r="BP52" s="202">
        <f t="shared" si="58"/>
        <v>41</v>
      </c>
      <c r="BQ52" s="203">
        <f t="shared" si="59"/>
        <v>4</v>
      </c>
      <c r="BR52" s="189">
        <f>SUM($BQ$16:BQ52)</f>
        <v>57</v>
      </c>
      <c r="BS52" s="189">
        <f t="shared" si="24"/>
        <v>57</v>
      </c>
      <c r="BT52" s="189">
        <f t="shared" si="25"/>
        <v>0</v>
      </c>
      <c r="BU52" s="189">
        <f t="shared" si="26"/>
        <v>4</v>
      </c>
      <c r="BV52" s="204">
        <f t="shared" si="60"/>
        <v>3</v>
      </c>
      <c r="BW52" s="189">
        <f t="shared" si="28"/>
        <v>0</v>
      </c>
      <c r="BX52" s="189">
        <f t="shared" si="29"/>
        <v>0</v>
      </c>
    </row>
    <row r="53" spans="1:76" s="4" customFormat="1" ht="15" x14ac:dyDescent="0.2">
      <c r="A53" s="2" t="s">
        <v>83</v>
      </c>
      <c r="B53" s="77">
        <v>7</v>
      </c>
      <c r="C53" s="77">
        <f t="shared" si="30"/>
        <v>5</v>
      </c>
      <c r="D53" s="197">
        <f t="shared" si="0"/>
        <v>41</v>
      </c>
      <c r="E53" s="7"/>
      <c r="F53" s="198"/>
      <c r="G53" s="198"/>
      <c r="H53" s="198"/>
      <c r="I53" s="198"/>
      <c r="J53" s="198"/>
      <c r="K53" s="198"/>
      <c r="L53" s="198"/>
      <c r="M53" s="198"/>
      <c r="N53" s="198"/>
      <c r="O53" s="198"/>
      <c r="P53" s="111"/>
      <c r="Q53" s="199">
        <v>45</v>
      </c>
      <c r="R53" s="199"/>
      <c r="S53" s="199"/>
      <c r="T53" s="199"/>
      <c r="U53" s="199"/>
      <c r="V53" s="199"/>
      <c r="W53" s="200">
        <f t="shared" si="1"/>
        <v>45</v>
      </c>
      <c r="X53" s="197">
        <f t="shared" si="45"/>
        <v>45</v>
      </c>
      <c r="Y53" s="7"/>
      <c r="Z53" s="201">
        <f t="shared" si="50"/>
        <v>41</v>
      </c>
      <c r="AA53" s="12">
        <f t="shared" si="51"/>
        <v>4</v>
      </c>
      <c r="AB53" s="81">
        <f t="shared" si="31"/>
        <v>61</v>
      </c>
      <c r="AC53" s="201">
        <f t="shared" si="52"/>
        <v>0</v>
      </c>
      <c r="AD53" s="201">
        <f t="shared" si="48"/>
        <v>0</v>
      </c>
      <c r="AE53" s="201">
        <f t="shared" si="48"/>
        <v>0</v>
      </c>
      <c r="AF53" s="7"/>
      <c r="AG53" s="201">
        <f t="shared" si="32"/>
        <v>1205.4000000000001</v>
      </c>
      <c r="AH53" s="201">
        <f t="shared" si="33"/>
        <v>117.6</v>
      </c>
      <c r="AI53" s="201">
        <f t="shared" si="49"/>
        <v>0</v>
      </c>
      <c r="AJ53" s="201">
        <f t="shared" si="49"/>
        <v>0</v>
      </c>
      <c r="AK53" s="201">
        <f t="shared" si="49"/>
        <v>0</v>
      </c>
      <c r="AL53" s="7"/>
      <c r="AM53" s="11">
        <f t="shared" si="34"/>
        <v>1323</v>
      </c>
      <c r="AN53" s="11">
        <f t="shared" si="7"/>
        <v>140.75</v>
      </c>
      <c r="AO53" s="11">
        <f t="shared" si="35"/>
        <v>121.95</v>
      </c>
      <c r="AP53" s="7"/>
      <c r="AR53" s="91" t="str">
        <f t="shared" si="8"/>
        <v>NON</v>
      </c>
      <c r="AS53" s="91" t="str">
        <f t="shared" si="36"/>
        <v>NON</v>
      </c>
      <c r="AT53" s="91" t="str">
        <f t="shared" si="37"/>
        <v>NON</v>
      </c>
      <c r="AU53" s="91" t="str">
        <f t="shared" si="38"/>
        <v>NON</v>
      </c>
      <c r="AV53" s="91" t="str">
        <f t="shared" si="39"/>
        <v>OUI</v>
      </c>
      <c r="AW53" s="91" t="str">
        <f t="shared" si="40"/>
        <v>NON</v>
      </c>
      <c r="AX53" s="91" t="str">
        <f t="shared" si="41"/>
        <v>NON</v>
      </c>
      <c r="AY53" s="91" t="str">
        <f t="shared" si="9"/>
        <v>NON</v>
      </c>
      <c r="AZ53" s="91" t="str">
        <f t="shared" si="10"/>
        <v>NON</v>
      </c>
      <c r="BA53" s="92" t="str">
        <f t="shared" si="11"/>
        <v/>
      </c>
      <c r="BB53" s="92" t="str">
        <f t="shared" si="12"/>
        <v/>
      </c>
      <c r="BC53" s="92">
        <f t="shared" si="13"/>
        <v>10</v>
      </c>
      <c r="BD53" s="92" t="str">
        <f t="shared" si="14"/>
        <v/>
      </c>
      <c r="BE53" s="92" t="str">
        <f t="shared" si="15"/>
        <v/>
      </c>
      <c r="BF53" s="93">
        <f t="shared" si="42"/>
        <v>10</v>
      </c>
      <c r="BG53" s="189">
        <f t="shared" si="53"/>
        <v>0</v>
      </c>
      <c r="BH53" s="189">
        <f t="shared" si="53"/>
        <v>0</v>
      </c>
      <c r="BI53" s="189">
        <f t="shared" si="53"/>
        <v>0</v>
      </c>
      <c r="BJ53" s="189">
        <f t="shared" si="47"/>
        <v>0</v>
      </c>
      <c r="BK53" s="189">
        <f t="shared" si="54"/>
        <v>0</v>
      </c>
      <c r="BL53" s="189">
        <f t="shared" si="55"/>
        <v>0</v>
      </c>
      <c r="BM53" s="189">
        <f t="shared" si="56"/>
        <v>0</v>
      </c>
      <c r="BN53" s="189">
        <f t="shared" si="21"/>
        <v>0</v>
      </c>
      <c r="BO53" s="191">
        <f t="shared" si="57"/>
        <v>0</v>
      </c>
      <c r="BP53" s="202">
        <f t="shared" si="58"/>
        <v>41</v>
      </c>
      <c r="BQ53" s="203">
        <f t="shared" si="59"/>
        <v>4</v>
      </c>
      <c r="BR53" s="189">
        <f>SUM($BQ$16:BQ53)</f>
        <v>61</v>
      </c>
      <c r="BS53" s="189">
        <f t="shared" si="24"/>
        <v>61</v>
      </c>
      <c r="BT53" s="189">
        <f t="shared" si="25"/>
        <v>0</v>
      </c>
      <c r="BU53" s="189">
        <f t="shared" si="26"/>
        <v>4</v>
      </c>
      <c r="BV53" s="204">
        <f t="shared" si="60"/>
        <v>0</v>
      </c>
      <c r="BW53" s="189">
        <f t="shared" si="28"/>
        <v>0</v>
      </c>
      <c r="BX53" s="189">
        <f t="shared" si="29"/>
        <v>0</v>
      </c>
    </row>
    <row r="54" spans="1:76" s="4" customFormat="1" ht="15" x14ac:dyDescent="0.2">
      <c r="A54" s="2" t="s">
        <v>84</v>
      </c>
      <c r="B54" s="77">
        <v>7</v>
      </c>
      <c r="C54" s="77">
        <f t="shared" si="30"/>
        <v>5</v>
      </c>
      <c r="D54" s="197">
        <f t="shared" si="0"/>
        <v>41</v>
      </c>
      <c r="E54" s="7"/>
      <c r="F54" s="198"/>
      <c r="G54" s="198"/>
      <c r="H54" s="198"/>
      <c r="I54" s="198"/>
      <c r="J54" s="198"/>
      <c r="K54" s="198"/>
      <c r="L54" s="198"/>
      <c r="M54" s="198"/>
      <c r="N54" s="198"/>
      <c r="O54" s="198"/>
      <c r="P54" s="111"/>
      <c r="Q54" s="199">
        <v>45</v>
      </c>
      <c r="R54" s="199"/>
      <c r="S54" s="199"/>
      <c r="T54" s="199"/>
      <c r="U54" s="199"/>
      <c r="V54" s="199"/>
      <c r="W54" s="200">
        <f t="shared" si="1"/>
        <v>45</v>
      </c>
      <c r="X54" s="197">
        <f t="shared" si="45"/>
        <v>45</v>
      </c>
      <c r="Y54" s="7"/>
      <c r="Z54" s="201">
        <f t="shared" si="50"/>
        <v>41</v>
      </c>
      <c r="AA54" s="12">
        <f t="shared" si="51"/>
        <v>4</v>
      </c>
      <c r="AB54" s="81">
        <f t="shared" si="31"/>
        <v>65</v>
      </c>
      <c r="AC54" s="201">
        <f t="shared" si="52"/>
        <v>0</v>
      </c>
      <c r="AD54" s="201">
        <f t="shared" si="48"/>
        <v>0</v>
      </c>
      <c r="AE54" s="201">
        <f t="shared" si="48"/>
        <v>0</v>
      </c>
      <c r="AF54" s="7"/>
      <c r="AG54" s="201">
        <f t="shared" si="32"/>
        <v>1205.4000000000001</v>
      </c>
      <c r="AH54" s="201">
        <f t="shared" si="33"/>
        <v>117.6</v>
      </c>
      <c r="AI54" s="201">
        <f t="shared" si="49"/>
        <v>0</v>
      </c>
      <c r="AJ54" s="201">
        <f t="shared" si="49"/>
        <v>0</v>
      </c>
      <c r="AK54" s="201">
        <f t="shared" si="49"/>
        <v>0</v>
      </c>
      <c r="AL54" s="7"/>
      <c r="AM54" s="11">
        <f t="shared" si="34"/>
        <v>1323</v>
      </c>
      <c r="AN54" s="11">
        <f t="shared" si="7"/>
        <v>140.75</v>
      </c>
      <c r="AO54" s="11">
        <f t="shared" si="35"/>
        <v>121.95</v>
      </c>
      <c r="AP54" s="7"/>
      <c r="AR54" s="91" t="str">
        <f t="shared" si="8"/>
        <v>NON</v>
      </c>
      <c r="AS54" s="91" t="str">
        <f t="shared" si="36"/>
        <v>NON</v>
      </c>
      <c r="AT54" s="91" t="str">
        <f t="shared" si="37"/>
        <v>NON</v>
      </c>
      <c r="AU54" s="91" t="str">
        <f t="shared" si="38"/>
        <v>NON</v>
      </c>
      <c r="AV54" s="91" t="str">
        <f t="shared" si="39"/>
        <v>OUI</v>
      </c>
      <c r="AW54" s="91" t="str">
        <f t="shared" si="40"/>
        <v>NON</v>
      </c>
      <c r="AX54" s="91" t="str">
        <f t="shared" si="41"/>
        <v>NON</v>
      </c>
      <c r="AY54" s="91" t="str">
        <f t="shared" si="9"/>
        <v>NON</v>
      </c>
      <c r="AZ54" s="91" t="str">
        <f t="shared" si="10"/>
        <v>NON</v>
      </c>
      <c r="BA54" s="92" t="str">
        <f t="shared" si="11"/>
        <v/>
      </c>
      <c r="BB54" s="92" t="str">
        <f t="shared" si="12"/>
        <v/>
      </c>
      <c r="BC54" s="92">
        <f t="shared" si="13"/>
        <v>10</v>
      </c>
      <c r="BD54" s="92" t="str">
        <f t="shared" si="14"/>
        <v/>
      </c>
      <c r="BE54" s="92" t="str">
        <f t="shared" si="15"/>
        <v/>
      </c>
      <c r="BF54" s="93">
        <f t="shared" si="42"/>
        <v>10</v>
      </c>
      <c r="BG54" s="189">
        <f t="shared" si="53"/>
        <v>0</v>
      </c>
      <c r="BH54" s="189">
        <f t="shared" si="53"/>
        <v>0</v>
      </c>
      <c r="BI54" s="189">
        <f t="shared" si="53"/>
        <v>0</v>
      </c>
      <c r="BJ54" s="189">
        <f t="shared" si="47"/>
        <v>0</v>
      </c>
      <c r="BK54" s="189">
        <f t="shared" si="54"/>
        <v>0</v>
      </c>
      <c r="BL54" s="189">
        <f t="shared" si="55"/>
        <v>0</v>
      </c>
      <c r="BM54" s="189">
        <f t="shared" si="56"/>
        <v>0</v>
      </c>
      <c r="BN54" s="189">
        <f t="shared" si="21"/>
        <v>0</v>
      </c>
      <c r="BO54" s="191">
        <f t="shared" si="57"/>
        <v>0</v>
      </c>
      <c r="BP54" s="202">
        <f t="shared" si="58"/>
        <v>41</v>
      </c>
      <c r="BQ54" s="203">
        <f t="shared" si="59"/>
        <v>4</v>
      </c>
      <c r="BR54" s="189">
        <f>SUM($BQ$16:BQ54)</f>
        <v>65</v>
      </c>
      <c r="BS54" s="189">
        <f t="shared" si="24"/>
        <v>65</v>
      </c>
      <c r="BT54" s="189">
        <f t="shared" si="25"/>
        <v>0</v>
      </c>
      <c r="BU54" s="189">
        <f t="shared" si="26"/>
        <v>4</v>
      </c>
      <c r="BV54" s="204">
        <f t="shared" si="60"/>
        <v>0</v>
      </c>
      <c r="BW54" s="189">
        <f t="shared" si="28"/>
        <v>0</v>
      </c>
      <c r="BX54" s="189">
        <f t="shared" si="29"/>
        <v>0</v>
      </c>
    </row>
    <row r="55" spans="1:76" s="4" customFormat="1" ht="15" x14ac:dyDescent="0.2">
      <c r="A55" s="2" t="s">
        <v>85</v>
      </c>
      <c r="B55" s="77">
        <v>7</v>
      </c>
      <c r="C55" s="77">
        <f t="shared" si="30"/>
        <v>5</v>
      </c>
      <c r="D55" s="197">
        <f t="shared" si="0"/>
        <v>41</v>
      </c>
      <c r="E55" s="7"/>
      <c r="F55" s="198"/>
      <c r="G55" s="198"/>
      <c r="H55" s="198"/>
      <c r="I55" s="198"/>
      <c r="J55" s="198"/>
      <c r="K55" s="198"/>
      <c r="L55" s="198"/>
      <c r="M55" s="198"/>
      <c r="N55" s="198"/>
      <c r="O55" s="198"/>
      <c r="P55" s="111"/>
      <c r="Q55" s="199">
        <v>45</v>
      </c>
      <c r="R55" s="199"/>
      <c r="S55" s="199"/>
      <c r="T55" s="199"/>
      <c r="U55" s="199"/>
      <c r="V55" s="199"/>
      <c r="W55" s="200">
        <f t="shared" si="1"/>
        <v>45</v>
      </c>
      <c r="X55" s="197">
        <f t="shared" si="45"/>
        <v>45</v>
      </c>
      <c r="Y55" s="7"/>
      <c r="Z55" s="201">
        <f t="shared" si="50"/>
        <v>41</v>
      </c>
      <c r="AA55" s="12">
        <f t="shared" si="51"/>
        <v>4</v>
      </c>
      <c r="AB55" s="81">
        <f t="shared" si="31"/>
        <v>69</v>
      </c>
      <c r="AC55" s="201">
        <f t="shared" si="52"/>
        <v>0</v>
      </c>
      <c r="AD55" s="201">
        <f>IF(U55="",0,U55)</f>
        <v>0</v>
      </c>
      <c r="AE55" s="201">
        <f>IF(V55="",0,V55)</f>
        <v>0</v>
      </c>
      <c r="AF55" s="7"/>
      <c r="AG55" s="201">
        <f t="shared" si="32"/>
        <v>1205.4000000000001</v>
      </c>
      <c r="AH55" s="201">
        <f t="shared" si="33"/>
        <v>117.6</v>
      </c>
      <c r="AI55" s="201">
        <f t="shared" si="49"/>
        <v>0</v>
      </c>
      <c r="AJ55" s="201">
        <f t="shared" si="49"/>
        <v>0</v>
      </c>
      <c r="AK55" s="201">
        <f t="shared" si="49"/>
        <v>0</v>
      </c>
      <c r="AL55" s="7"/>
      <c r="AM55" s="11">
        <f t="shared" si="34"/>
        <v>1323</v>
      </c>
      <c r="AN55" s="11">
        <f t="shared" si="7"/>
        <v>140.75</v>
      </c>
      <c r="AO55" s="11">
        <f t="shared" si="35"/>
        <v>121.95</v>
      </c>
      <c r="AP55" s="7"/>
      <c r="AR55" s="91" t="str">
        <f t="shared" si="8"/>
        <v>NON</v>
      </c>
      <c r="AS55" s="91" t="str">
        <f t="shared" si="36"/>
        <v>NON</v>
      </c>
      <c r="AT55" s="91" t="str">
        <f t="shared" si="37"/>
        <v>NON</v>
      </c>
      <c r="AU55" s="91" t="str">
        <f t="shared" si="38"/>
        <v>NON</v>
      </c>
      <c r="AV55" s="91" t="str">
        <f t="shared" si="39"/>
        <v>OUI</v>
      </c>
      <c r="AW55" s="91" t="str">
        <f t="shared" si="40"/>
        <v>NON</v>
      </c>
      <c r="AX55" s="91" t="str">
        <f t="shared" si="41"/>
        <v>NON</v>
      </c>
      <c r="AY55" s="91" t="str">
        <f t="shared" si="9"/>
        <v>NON</v>
      </c>
      <c r="AZ55" s="91" t="str">
        <f t="shared" si="10"/>
        <v>NON</v>
      </c>
      <c r="BA55" s="92" t="str">
        <f t="shared" si="11"/>
        <v/>
      </c>
      <c r="BB55" s="92" t="str">
        <f t="shared" si="12"/>
        <v/>
      </c>
      <c r="BC55" s="92">
        <f t="shared" si="13"/>
        <v>10</v>
      </c>
      <c r="BD55" s="92" t="str">
        <f t="shared" si="14"/>
        <v/>
      </c>
      <c r="BE55" s="92" t="str">
        <f t="shared" si="15"/>
        <v/>
      </c>
      <c r="BF55" s="93">
        <f t="shared" si="42"/>
        <v>10</v>
      </c>
      <c r="BG55" s="189">
        <f t="shared" si="53"/>
        <v>0</v>
      </c>
      <c r="BH55" s="189">
        <f t="shared" si="53"/>
        <v>0</v>
      </c>
      <c r="BI55" s="189">
        <f t="shared" si="53"/>
        <v>0</v>
      </c>
      <c r="BJ55" s="189">
        <f t="shared" si="47"/>
        <v>0</v>
      </c>
      <c r="BK55" s="189">
        <f t="shared" si="54"/>
        <v>0</v>
      </c>
      <c r="BL55" s="189">
        <f t="shared" si="55"/>
        <v>0</v>
      </c>
      <c r="BM55" s="189">
        <f t="shared" si="56"/>
        <v>0</v>
      </c>
      <c r="BN55" s="189">
        <f t="shared" si="21"/>
        <v>0</v>
      </c>
      <c r="BO55" s="191">
        <f t="shared" si="57"/>
        <v>0</v>
      </c>
      <c r="BP55" s="202">
        <f t="shared" si="58"/>
        <v>41</v>
      </c>
      <c r="BQ55" s="203">
        <f t="shared" si="59"/>
        <v>4</v>
      </c>
      <c r="BR55" s="189">
        <f>SUM($BQ$16:BQ55)</f>
        <v>69</v>
      </c>
      <c r="BS55" s="189">
        <f t="shared" si="24"/>
        <v>69</v>
      </c>
      <c r="BT55" s="189">
        <f t="shared" si="25"/>
        <v>0</v>
      </c>
      <c r="BU55" s="189">
        <f t="shared" si="26"/>
        <v>4</v>
      </c>
      <c r="BV55" s="204">
        <f t="shared" si="60"/>
        <v>0</v>
      </c>
      <c r="BW55" s="189">
        <f t="shared" si="28"/>
        <v>0</v>
      </c>
      <c r="BX55" s="189">
        <f t="shared" si="29"/>
        <v>0</v>
      </c>
    </row>
    <row r="56" spans="1:76" s="4" customFormat="1" ht="15" x14ac:dyDescent="0.2">
      <c r="A56" s="2" t="s">
        <v>86</v>
      </c>
      <c r="B56" s="77">
        <v>7</v>
      </c>
      <c r="C56" s="77">
        <f t="shared" si="30"/>
        <v>5</v>
      </c>
      <c r="D56" s="197">
        <f t="shared" si="0"/>
        <v>41</v>
      </c>
      <c r="E56" s="7"/>
      <c r="F56" s="198"/>
      <c r="G56" s="198"/>
      <c r="H56" s="198"/>
      <c r="I56" s="198"/>
      <c r="J56" s="198"/>
      <c r="K56" s="198"/>
      <c r="L56" s="198"/>
      <c r="M56" s="198"/>
      <c r="N56" s="198"/>
      <c r="O56" s="198"/>
      <c r="P56" s="111"/>
      <c r="Q56" s="199">
        <v>45</v>
      </c>
      <c r="R56" s="199"/>
      <c r="S56" s="199"/>
      <c r="T56" s="199"/>
      <c r="U56" s="199"/>
      <c r="V56" s="199"/>
      <c r="W56" s="200">
        <f t="shared" si="1"/>
        <v>45</v>
      </c>
      <c r="X56" s="197">
        <f t="shared" si="45"/>
        <v>45</v>
      </c>
      <c r="Y56" s="7"/>
      <c r="Z56" s="201">
        <f t="shared" si="50"/>
        <v>41</v>
      </c>
      <c r="AA56" s="12">
        <f t="shared" si="51"/>
        <v>4</v>
      </c>
      <c r="AB56" s="81">
        <f t="shared" si="31"/>
        <v>73</v>
      </c>
      <c r="AC56" s="201">
        <f t="shared" si="52"/>
        <v>0</v>
      </c>
      <c r="AD56" s="201">
        <f t="shared" si="48"/>
        <v>0</v>
      </c>
      <c r="AE56" s="201">
        <f t="shared" si="48"/>
        <v>0</v>
      </c>
      <c r="AF56" s="7"/>
      <c r="AG56" s="201">
        <f t="shared" si="32"/>
        <v>1205.4000000000001</v>
      </c>
      <c r="AH56" s="201">
        <f t="shared" si="33"/>
        <v>117.6</v>
      </c>
      <c r="AI56" s="201">
        <f t="shared" si="49"/>
        <v>0</v>
      </c>
      <c r="AJ56" s="201">
        <f t="shared" si="49"/>
        <v>0</v>
      </c>
      <c r="AK56" s="201">
        <f t="shared" si="49"/>
        <v>0</v>
      </c>
      <c r="AL56" s="7"/>
      <c r="AM56" s="11">
        <f t="shared" si="34"/>
        <v>1323</v>
      </c>
      <c r="AN56" s="11">
        <f t="shared" si="7"/>
        <v>140.75</v>
      </c>
      <c r="AO56" s="11">
        <f t="shared" si="35"/>
        <v>121.95</v>
      </c>
      <c r="AP56" s="7"/>
      <c r="AR56" s="91" t="str">
        <f t="shared" si="8"/>
        <v>NON</v>
      </c>
      <c r="AS56" s="91" t="str">
        <f t="shared" si="36"/>
        <v>NON</v>
      </c>
      <c r="AT56" s="91" t="str">
        <f t="shared" si="37"/>
        <v>NON</v>
      </c>
      <c r="AU56" s="91" t="str">
        <f t="shared" si="38"/>
        <v>NON</v>
      </c>
      <c r="AV56" s="91" t="str">
        <f t="shared" si="39"/>
        <v>OUI</v>
      </c>
      <c r="AW56" s="91" t="str">
        <f t="shared" si="40"/>
        <v>NON</v>
      </c>
      <c r="AX56" s="91" t="str">
        <f t="shared" si="41"/>
        <v>NON</v>
      </c>
      <c r="AY56" s="91" t="str">
        <f t="shared" si="9"/>
        <v>NON</v>
      </c>
      <c r="AZ56" s="91" t="str">
        <f t="shared" si="10"/>
        <v>NON</v>
      </c>
      <c r="BA56" s="92" t="str">
        <f t="shared" si="11"/>
        <v/>
      </c>
      <c r="BB56" s="92" t="str">
        <f t="shared" si="12"/>
        <v/>
      </c>
      <c r="BC56" s="92">
        <f t="shared" si="13"/>
        <v>10</v>
      </c>
      <c r="BD56" s="92" t="str">
        <f t="shared" si="14"/>
        <v/>
      </c>
      <c r="BE56" s="92" t="str">
        <f t="shared" si="15"/>
        <v/>
      </c>
      <c r="BF56" s="93">
        <f t="shared" si="42"/>
        <v>10</v>
      </c>
      <c r="BG56" s="189">
        <f t="shared" si="53"/>
        <v>0</v>
      </c>
      <c r="BH56" s="189">
        <f t="shared" si="53"/>
        <v>0</v>
      </c>
      <c r="BI56" s="189">
        <f t="shared" si="53"/>
        <v>0</v>
      </c>
      <c r="BJ56" s="189">
        <f t="shared" si="47"/>
        <v>0</v>
      </c>
      <c r="BK56" s="189">
        <f t="shared" si="54"/>
        <v>0</v>
      </c>
      <c r="BL56" s="189">
        <f t="shared" si="55"/>
        <v>0</v>
      </c>
      <c r="BM56" s="189">
        <f t="shared" si="56"/>
        <v>0</v>
      </c>
      <c r="BN56" s="189">
        <f t="shared" si="21"/>
        <v>0</v>
      </c>
      <c r="BO56" s="191">
        <f t="shared" si="57"/>
        <v>0</v>
      </c>
      <c r="BP56" s="202">
        <f t="shared" si="58"/>
        <v>41</v>
      </c>
      <c r="BQ56" s="203">
        <f t="shared" si="59"/>
        <v>4</v>
      </c>
      <c r="BR56" s="189">
        <f>SUM($BQ$16:BQ56)</f>
        <v>73</v>
      </c>
      <c r="BS56" s="189">
        <f t="shared" si="24"/>
        <v>73</v>
      </c>
      <c r="BT56" s="189">
        <f t="shared" si="25"/>
        <v>0</v>
      </c>
      <c r="BU56" s="189">
        <f t="shared" si="26"/>
        <v>4</v>
      </c>
      <c r="BV56" s="204">
        <f t="shared" si="60"/>
        <v>0</v>
      </c>
      <c r="BW56" s="189">
        <f t="shared" si="28"/>
        <v>0</v>
      </c>
      <c r="BX56" s="189">
        <f t="shared" si="29"/>
        <v>0</v>
      </c>
    </row>
    <row r="57" spans="1:76" s="4" customFormat="1" ht="15" x14ac:dyDescent="0.2">
      <c r="A57" s="2" t="s">
        <v>87</v>
      </c>
      <c r="B57" s="77">
        <v>7</v>
      </c>
      <c r="C57" s="77">
        <f t="shared" si="30"/>
        <v>5</v>
      </c>
      <c r="D57" s="197">
        <f t="shared" si="0"/>
        <v>41</v>
      </c>
      <c r="E57" s="7"/>
      <c r="F57" s="198"/>
      <c r="G57" s="198"/>
      <c r="H57" s="198"/>
      <c r="I57" s="198"/>
      <c r="J57" s="198"/>
      <c r="K57" s="198"/>
      <c r="L57" s="198"/>
      <c r="M57" s="198"/>
      <c r="N57" s="198"/>
      <c r="O57" s="198"/>
      <c r="P57" s="111"/>
      <c r="Q57" s="199">
        <v>45</v>
      </c>
      <c r="R57" s="199"/>
      <c r="S57" s="199"/>
      <c r="T57" s="199"/>
      <c r="U57" s="199"/>
      <c r="V57" s="199"/>
      <c r="W57" s="200">
        <f t="shared" si="1"/>
        <v>45</v>
      </c>
      <c r="X57" s="197">
        <f t="shared" si="45"/>
        <v>45</v>
      </c>
      <c r="Y57" s="7"/>
      <c r="Z57" s="201">
        <f t="shared" si="50"/>
        <v>41</v>
      </c>
      <c r="AA57" s="12">
        <f t="shared" si="51"/>
        <v>4</v>
      </c>
      <c r="AB57" s="81">
        <f t="shared" si="31"/>
        <v>77</v>
      </c>
      <c r="AC57" s="201">
        <f t="shared" si="52"/>
        <v>0</v>
      </c>
      <c r="AD57" s="201">
        <f t="shared" si="48"/>
        <v>0</v>
      </c>
      <c r="AE57" s="201">
        <f t="shared" si="48"/>
        <v>0</v>
      </c>
      <c r="AF57" s="7"/>
      <c r="AG57" s="201">
        <f t="shared" si="32"/>
        <v>1205.4000000000001</v>
      </c>
      <c r="AH57" s="201">
        <f t="shared" si="33"/>
        <v>117.6</v>
      </c>
      <c r="AI57" s="201">
        <f t="shared" si="49"/>
        <v>0</v>
      </c>
      <c r="AJ57" s="201">
        <f t="shared" si="49"/>
        <v>0</v>
      </c>
      <c r="AK57" s="201">
        <f t="shared" si="49"/>
        <v>0</v>
      </c>
      <c r="AL57" s="7"/>
      <c r="AM57" s="11">
        <f t="shared" si="34"/>
        <v>1323</v>
      </c>
      <c r="AN57" s="11">
        <f t="shared" si="7"/>
        <v>140.75</v>
      </c>
      <c r="AO57" s="11">
        <f t="shared" si="35"/>
        <v>121.95</v>
      </c>
      <c r="AP57" s="7"/>
      <c r="AR57" s="91" t="str">
        <f t="shared" si="8"/>
        <v>NON</v>
      </c>
      <c r="AS57" s="91" t="str">
        <f t="shared" si="36"/>
        <v>NON</v>
      </c>
      <c r="AT57" s="91" t="str">
        <f t="shared" si="37"/>
        <v>NON</v>
      </c>
      <c r="AU57" s="91" t="str">
        <f t="shared" si="38"/>
        <v>NON</v>
      </c>
      <c r="AV57" s="91" t="str">
        <f t="shared" si="39"/>
        <v>OUI</v>
      </c>
      <c r="AW57" s="91" t="str">
        <f t="shared" si="40"/>
        <v>NON</v>
      </c>
      <c r="AX57" s="91" t="str">
        <f t="shared" si="41"/>
        <v>NON</v>
      </c>
      <c r="AY57" s="91" t="str">
        <f t="shared" si="9"/>
        <v>NON</v>
      </c>
      <c r="AZ57" s="91" t="str">
        <f t="shared" si="10"/>
        <v>NON</v>
      </c>
      <c r="BA57" s="92" t="str">
        <f t="shared" si="11"/>
        <v/>
      </c>
      <c r="BB57" s="92" t="str">
        <f t="shared" si="12"/>
        <v/>
      </c>
      <c r="BC57" s="92">
        <f t="shared" si="13"/>
        <v>10</v>
      </c>
      <c r="BD57" s="92" t="str">
        <f t="shared" si="14"/>
        <v/>
      </c>
      <c r="BE57" s="92" t="str">
        <f t="shared" si="15"/>
        <v/>
      </c>
      <c r="BF57" s="93">
        <f t="shared" si="42"/>
        <v>10</v>
      </c>
      <c r="BG57" s="189">
        <f t="shared" si="53"/>
        <v>0</v>
      </c>
      <c r="BH57" s="189">
        <f t="shared" si="53"/>
        <v>0</v>
      </c>
      <c r="BI57" s="189">
        <f t="shared" si="53"/>
        <v>0</v>
      </c>
      <c r="BJ57" s="189">
        <f t="shared" si="47"/>
        <v>0</v>
      </c>
      <c r="BK57" s="189">
        <f t="shared" si="54"/>
        <v>0</v>
      </c>
      <c r="BL57" s="189">
        <f t="shared" si="55"/>
        <v>0</v>
      </c>
      <c r="BM57" s="189">
        <f t="shared" si="56"/>
        <v>0</v>
      </c>
      <c r="BN57" s="189">
        <f t="shared" si="21"/>
        <v>0</v>
      </c>
      <c r="BO57" s="191">
        <f t="shared" si="57"/>
        <v>0</v>
      </c>
      <c r="BP57" s="202">
        <f t="shared" si="58"/>
        <v>41</v>
      </c>
      <c r="BQ57" s="203">
        <f t="shared" si="59"/>
        <v>4</v>
      </c>
      <c r="BR57" s="189">
        <f>SUM($BQ$16:BQ57)</f>
        <v>77</v>
      </c>
      <c r="BS57" s="189">
        <f t="shared" si="24"/>
        <v>77</v>
      </c>
      <c r="BT57" s="189">
        <f t="shared" si="25"/>
        <v>0</v>
      </c>
      <c r="BU57" s="189">
        <f t="shared" si="26"/>
        <v>4</v>
      </c>
      <c r="BV57" s="204">
        <f t="shared" si="60"/>
        <v>0</v>
      </c>
      <c r="BW57" s="189">
        <f t="shared" si="28"/>
        <v>0</v>
      </c>
      <c r="BX57" s="189">
        <f t="shared" si="29"/>
        <v>0</v>
      </c>
    </row>
    <row r="58" spans="1:76" s="4" customFormat="1" ht="15" x14ac:dyDescent="0.2">
      <c r="A58" s="2" t="s">
        <v>88</v>
      </c>
      <c r="B58" s="77">
        <v>7</v>
      </c>
      <c r="C58" s="77">
        <f t="shared" si="30"/>
        <v>5</v>
      </c>
      <c r="D58" s="197">
        <f t="shared" si="0"/>
        <v>41</v>
      </c>
      <c r="E58" s="7"/>
      <c r="F58" s="198"/>
      <c r="G58" s="198"/>
      <c r="H58" s="198"/>
      <c r="I58" s="198"/>
      <c r="J58" s="198"/>
      <c r="K58" s="198"/>
      <c r="L58" s="198"/>
      <c r="M58" s="198"/>
      <c r="N58" s="198"/>
      <c r="O58" s="198"/>
      <c r="P58" s="111"/>
      <c r="Q58" s="199">
        <v>45</v>
      </c>
      <c r="R58" s="199"/>
      <c r="S58" s="199"/>
      <c r="T58" s="199"/>
      <c r="U58" s="199"/>
      <c r="V58" s="199"/>
      <c r="W58" s="200">
        <f t="shared" si="1"/>
        <v>45</v>
      </c>
      <c r="X58" s="197">
        <f t="shared" si="45"/>
        <v>45</v>
      </c>
      <c r="Y58" s="7"/>
      <c r="Z58" s="201">
        <f t="shared" si="50"/>
        <v>41</v>
      </c>
      <c r="AA58" s="12">
        <f t="shared" si="51"/>
        <v>3</v>
      </c>
      <c r="AB58" s="81">
        <f t="shared" si="31"/>
        <v>80</v>
      </c>
      <c r="AC58" s="201">
        <f t="shared" si="52"/>
        <v>1</v>
      </c>
      <c r="AD58" s="201">
        <f t="shared" si="48"/>
        <v>0</v>
      </c>
      <c r="AE58" s="201">
        <f t="shared" si="48"/>
        <v>0</v>
      </c>
      <c r="AF58" s="7"/>
      <c r="AG58" s="201">
        <f t="shared" si="32"/>
        <v>1205.4000000000001</v>
      </c>
      <c r="AH58" s="201">
        <f t="shared" si="33"/>
        <v>88.2</v>
      </c>
      <c r="AI58" s="201">
        <f t="shared" si="49"/>
        <v>36.799999999999997</v>
      </c>
      <c r="AJ58" s="201">
        <f t="shared" si="49"/>
        <v>0</v>
      </c>
      <c r="AK58" s="201">
        <f t="shared" si="49"/>
        <v>0</v>
      </c>
      <c r="AL58" s="7"/>
      <c r="AM58" s="11">
        <f t="shared" si="34"/>
        <v>1330.4</v>
      </c>
      <c r="AN58" s="11">
        <f t="shared" si="7"/>
        <v>140.75</v>
      </c>
      <c r="AO58" s="11">
        <f t="shared" si="35"/>
        <v>122.55</v>
      </c>
      <c r="AP58" s="7"/>
      <c r="AR58" s="91" t="str">
        <f t="shared" si="8"/>
        <v>NON</v>
      </c>
      <c r="AS58" s="91" t="str">
        <f t="shared" si="36"/>
        <v>NON</v>
      </c>
      <c r="AT58" s="91" t="str">
        <f t="shared" si="37"/>
        <v>NON</v>
      </c>
      <c r="AU58" s="91" t="str">
        <f t="shared" si="38"/>
        <v>NON</v>
      </c>
      <c r="AV58" s="91" t="str">
        <f t="shared" si="39"/>
        <v>OUI</v>
      </c>
      <c r="AW58" s="91" t="str">
        <f t="shared" si="40"/>
        <v>NON</v>
      </c>
      <c r="AX58" s="91" t="str">
        <f t="shared" si="41"/>
        <v>NON</v>
      </c>
      <c r="AY58" s="91" t="str">
        <f t="shared" si="9"/>
        <v>NON</v>
      </c>
      <c r="AZ58" s="91" t="str">
        <f t="shared" si="10"/>
        <v>OUI</v>
      </c>
      <c r="BA58" s="92" t="str">
        <f t="shared" si="11"/>
        <v/>
      </c>
      <c r="BB58" s="92" t="str">
        <f t="shared" si="12"/>
        <v/>
      </c>
      <c r="BC58" s="92">
        <f t="shared" si="13"/>
        <v>11</v>
      </c>
      <c r="BD58" s="92" t="str">
        <f t="shared" si="14"/>
        <v/>
      </c>
      <c r="BE58" s="92" t="str">
        <f t="shared" si="15"/>
        <v/>
      </c>
      <c r="BF58" s="93">
        <f t="shared" si="42"/>
        <v>11</v>
      </c>
      <c r="BG58" s="189">
        <f t="shared" si="53"/>
        <v>0</v>
      </c>
      <c r="BH58" s="189">
        <f t="shared" si="53"/>
        <v>0</v>
      </c>
      <c r="BI58" s="189">
        <f t="shared" si="53"/>
        <v>0</v>
      </c>
      <c r="BJ58" s="189">
        <f t="shared" si="47"/>
        <v>0</v>
      </c>
      <c r="BK58" s="189">
        <f t="shared" si="54"/>
        <v>0</v>
      </c>
      <c r="BL58" s="189">
        <f t="shared" si="55"/>
        <v>0</v>
      </c>
      <c r="BM58" s="189">
        <f t="shared" si="56"/>
        <v>0</v>
      </c>
      <c r="BN58" s="189">
        <f t="shared" si="21"/>
        <v>0</v>
      </c>
      <c r="BO58" s="191">
        <f t="shared" si="57"/>
        <v>0</v>
      </c>
      <c r="BP58" s="202">
        <f t="shared" si="58"/>
        <v>41</v>
      </c>
      <c r="BQ58" s="203">
        <f t="shared" si="59"/>
        <v>4</v>
      </c>
      <c r="BR58" s="189">
        <f>SUM($BQ$16:BQ58)</f>
        <v>81</v>
      </c>
      <c r="BS58" s="189">
        <f t="shared" si="24"/>
        <v>80</v>
      </c>
      <c r="BT58" s="189">
        <f t="shared" si="25"/>
        <v>1</v>
      </c>
      <c r="BU58" s="189">
        <f t="shared" si="26"/>
        <v>3</v>
      </c>
      <c r="BV58" s="204">
        <f t="shared" si="60"/>
        <v>0</v>
      </c>
      <c r="BW58" s="189">
        <f t="shared" si="28"/>
        <v>0</v>
      </c>
      <c r="BX58" s="189">
        <f t="shared" si="29"/>
        <v>0</v>
      </c>
    </row>
    <row r="59" spans="1:76" s="4" customFormat="1" ht="15" x14ac:dyDescent="0.2">
      <c r="A59" s="2" t="s">
        <v>89</v>
      </c>
      <c r="B59" s="77">
        <v>7</v>
      </c>
      <c r="C59" s="77">
        <f t="shared" si="30"/>
        <v>5</v>
      </c>
      <c r="D59" s="197">
        <f t="shared" si="0"/>
        <v>41</v>
      </c>
      <c r="E59" s="7"/>
      <c r="F59" s="198"/>
      <c r="G59" s="198"/>
      <c r="H59" s="198"/>
      <c r="I59" s="198"/>
      <c r="J59" s="198"/>
      <c r="K59" s="198"/>
      <c r="L59" s="198"/>
      <c r="M59" s="198"/>
      <c r="N59" s="198"/>
      <c r="O59" s="198"/>
      <c r="P59" s="111"/>
      <c r="Q59" s="199">
        <v>45</v>
      </c>
      <c r="R59" s="199"/>
      <c r="S59" s="199"/>
      <c r="T59" s="199"/>
      <c r="U59" s="199"/>
      <c r="V59" s="199"/>
      <c r="W59" s="200">
        <f t="shared" si="1"/>
        <v>45</v>
      </c>
      <c r="X59" s="197">
        <f t="shared" si="45"/>
        <v>45</v>
      </c>
      <c r="Y59" s="7"/>
      <c r="Z59" s="201">
        <f t="shared" si="50"/>
        <v>41</v>
      </c>
      <c r="AA59" s="12">
        <f t="shared" si="51"/>
        <v>0</v>
      </c>
      <c r="AB59" s="81">
        <f t="shared" si="31"/>
        <v>80</v>
      </c>
      <c r="AC59" s="201">
        <f t="shared" si="52"/>
        <v>4</v>
      </c>
      <c r="AD59" s="201">
        <f t="shared" si="48"/>
        <v>0</v>
      </c>
      <c r="AE59" s="201">
        <f t="shared" si="48"/>
        <v>0</v>
      </c>
      <c r="AF59" s="7"/>
      <c r="AG59" s="201">
        <f t="shared" si="32"/>
        <v>1205.4000000000001</v>
      </c>
      <c r="AH59" s="201">
        <f t="shared" si="33"/>
        <v>0</v>
      </c>
      <c r="AI59" s="201">
        <f t="shared" si="49"/>
        <v>147</v>
      </c>
      <c r="AJ59" s="201">
        <f t="shared" si="49"/>
        <v>0</v>
      </c>
      <c r="AK59" s="201">
        <f t="shared" si="49"/>
        <v>0</v>
      </c>
      <c r="AL59" s="7"/>
      <c r="AM59" s="11">
        <f t="shared" si="34"/>
        <v>1352.4</v>
      </c>
      <c r="AN59" s="11">
        <f t="shared" si="7"/>
        <v>140.75</v>
      </c>
      <c r="AO59" s="11">
        <f t="shared" si="35"/>
        <v>124.4</v>
      </c>
      <c r="AP59" s="7"/>
      <c r="AR59" s="91" t="str">
        <f t="shared" si="8"/>
        <v>NON</v>
      </c>
      <c r="AS59" s="91" t="str">
        <f t="shared" si="36"/>
        <v>NON</v>
      </c>
      <c r="AT59" s="91" t="str">
        <f t="shared" si="37"/>
        <v>NON</v>
      </c>
      <c r="AU59" s="91" t="str">
        <f t="shared" si="38"/>
        <v>NON</v>
      </c>
      <c r="AV59" s="91" t="str">
        <f t="shared" si="39"/>
        <v>OUI</v>
      </c>
      <c r="AW59" s="91" t="str">
        <f t="shared" si="40"/>
        <v>NON</v>
      </c>
      <c r="AX59" s="91" t="str">
        <f t="shared" si="41"/>
        <v>NON</v>
      </c>
      <c r="AY59" s="91" t="str">
        <f t="shared" si="9"/>
        <v>OUI</v>
      </c>
      <c r="AZ59" s="91" t="str">
        <f t="shared" si="10"/>
        <v>NON</v>
      </c>
      <c r="BA59" s="92" t="str">
        <f t="shared" si="11"/>
        <v/>
      </c>
      <c r="BB59" s="92" t="str">
        <f t="shared" si="12"/>
        <v/>
      </c>
      <c r="BC59" s="92">
        <f t="shared" si="13"/>
        <v>9</v>
      </c>
      <c r="BD59" s="92" t="str">
        <f t="shared" si="14"/>
        <v/>
      </c>
      <c r="BE59" s="92" t="str">
        <f t="shared" si="15"/>
        <v/>
      </c>
      <c r="BF59" s="93">
        <f t="shared" si="42"/>
        <v>9</v>
      </c>
      <c r="BG59" s="189">
        <f t="shared" si="53"/>
        <v>0</v>
      </c>
      <c r="BH59" s="189">
        <f t="shared" si="53"/>
        <v>0</v>
      </c>
      <c r="BI59" s="189">
        <f t="shared" si="53"/>
        <v>0</v>
      </c>
      <c r="BJ59" s="189">
        <f t="shared" si="47"/>
        <v>0</v>
      </c>
      <c r="BK59" s="189">
        <f t="shared" si="54"/>
        <v>0</v>
      </c>
      <c r="BL59" s="189">
        <f t="shared" si="55"/>
        <v>0</v>
      </c>
      <c r="BM59" s="189">
        <f t="shared" si="56"/>
        <v>0</v>
      </c>
      <c r="BN59" s="189">
        <f t="shared" si="21"/>
        <v>0</v>
      </c>
      <c r="BO59" s="191">
        <f t="shared" si="57"/>
        <v>0</v>
      </c>
      <c r="BP59" s="202">
        <f t="shared" si="58"/>
        <v>41</v>
      </c>
      <c r="BQ59" s="203">
        <f t="shared" si="59"/>
        <v>4</v>
      </c>
      <c r="BR59" s="189">
        <f>SUM($BQ$16:BQ59)</f>
        <v>85</v>
      </c>
      <c r="BS59" s="189">
        <f t="shared" si="24"/>
        <v>80</v>
      </c>
      <c r="BT59" s="189">
        <f t="shared" si="25"/>
        <v>4</v>
      </c>
      <c r="BU59" s="189">
        <f t="shared" si="26"/>
        <v>0</v>
      </c>
      <c r="BV59" s="204">
        <f t="shared" si="60"/>
        <v>0</v>
      </c>
      <c r="BW59" s="189">
        <f t="shared" si="28"/>
        <v>0</v>
      </c>
      <c r="BX59" s="189">
        <f t="shared" si="29"/>
        <v>0</v>
      </c>
    </row>
    <row r="60" spans="1:76" s="4" customFormat="1" ht="15" x14ac:dyDescent="0.2">
      <c r="A60" s="2" t="s">
        <v>90</v>
      </c>
      <c r="B60" s="77">
        <v>7</v>
      </c>
      <c r="C60" s="77">
        <f t="shared" si="30"/>
        <v>5</v>
      </c>
      <c r="D60" s="197">
        <f t="shared" si="0"/>
        <v>41</v>
      </c>
      <c r="E60" s="7"/>
      <c r="F60" s="198"/>
      <c r="G60" s="198"/>
      <c r="H60" s="198"/>
      <c r="I60" s="198"/>
      <c r="J60" s="198"/>
      <c r="K60" s="198"/>
      <c r="L60" s="198"/>
      <c r="M60" s="198"/>
      <c r="N60" s="198"/>
      <c r="O60" s="198"/>
      <c r="P60" s="111"/>
      <c r="Q60" s="199">
        <v>45</v>
      </c>
      <c r="R60" s="199"/>
      <c r="S60" s="199"/>
      <c r="T60" s="199"/>
      <c r="U60" s="199"/>
      <c r="V60" s="199"/>
      <c r="W60" s="200">
        <f t="shared" si="1"/>
        <v>45</v>
      </c>
      <c r="X60" s="197">
        <f t="shared" si="45"/>
        <v>45</v>
      </c>
      <c r="Y60" s="7"/>
      <c r="Z60" s="201">
        <f t="shared" si="50"/>
        <v>41</v>
      </c>
      <c r="AA60" s="12">
        <f t="shared" si="51"/>
        <v>0</v>
      </c>
      <c r="AB60" s="81">
        <f t="shared" si="31"/>
        <v>80</v>
      </c>
      <c r="AC60" s="201">
        <f t="shared" si="52"/>
        <v>4</v>
      </c>
      <c r="AD60" s="201">
        <f t="shared" si="48"/>
        <v>0</v>
      </c>
      <c r="AE60" s="201">
        <f t="shared" si="48"/>
        <v>0</v>
      </c>
      <c r="AF60" s="7"/>
      <c r="AG60" s="201">
        <f t="shared" si="32"/>
        <v>1205.4000000000001</v>
      </c>
      <c r="AH60" s="201">
        <f t="shared" si="33"/>
        <v>0</v>
      </c>
      <c r="AI60" s="201">
        <f t="shared" si="49"/>
        <v>147</v>
      </c>
      <c r="AJ60" s="201">
        <f t="shared" si="49"/>
        <v>0</v>
      </c>
      <c r="AK60" s="201">
        <f t="shared" si="49"/>
        <v>0</v>
      </c>
      <c r="AL60" s="7"/>
      <c r="AM60" s="11">
        <f t="shared" si="34"/>
        <v>1352.4</v>
      </c>
      <c r="AN60" s="11">
        <f t="shared" si="7"/>
        <v>140.75</v>
      </c>
      <c r="AO60" s="11">
        <f t="shared" si="35"/>
        <v>124.4</v>
      </c>
      <c r="AP60" s="7"/>
      <c r="AR60" s="91" t="str">
        <f t="shared" si="8"/>
        <v>NON</v>
      </c>
      <c r="AS60" s="91" t="str">
        <f t="shared" si="36"/>
        <v>NON</v>
      </c>
      <c r="AT60" s="91" t="str">
        <f t="shared" si="37"/>
        <v>NON</v>
      </c>
      <c r="AU60" s="91" t="str">
        <f t="shared" si="38"/>
        <v>NON</v>
      </c>
      <c r="AV60" s="91" t="str">
        <f t="shared" si="39"/>
        <v>OUI</v>
      </c>
      <c r="AW60" s="91" t="str">
        <f t="shared" si="40"/>
        <v>NON</v>
      </c>
      <c r="AX60" s="91" t="str">
        <f t="shared" si="41"/>
        <v>NON</v>
      </c>
      <c r="AY60" s="91" t="str">
        <f t="shared" si="9"/>
        <v>OUI</v>
      </c>
      <c r="AZ60" s="91" t="str">
        <f t="shared" si="10"/>
        <v>NON</v>
      </c>
      <c r="BA60" s="92" t="str">
        <f t="shared" si="11"/>
        <v/>
      </c>
      <c r="BB60" s="92" t="str">
        <f t="shared" si="12"/>
        <v/>
      </c>
      <c r="BC60" s="92">
        <f t="shared" si="13"/>
        <v>9</v>
      </c>
      <c r="BD60" s="92" t="str">
        <f t="shared" si="14"/>
        <v/>
      </c>
      <c r="BE60" s="92" t="str">
        <f t="shared" si="15"/>
        <v/>
      </c>
      <c r="BF60" s="93">
        <f t="shared" si="42"/>
        <v>9</v>
      </c>
      <c r="BG60" s="189">
        <f t="shared" si="53"/>
        <v>0</v>
      </c>
      <c r="BH60" s="189">
        <f t="shared" si="53"/>
        <v>0</v>
      </c>
      <c r="BI60" s="189">
        <f t="shared" si="53"/>
        <v>0</v>
      </c>
      <c r="BJ60" s="189">
        <f t="shared" si="47"/>
        <v>0</v>
      </c>
      <c r="BK60" s="189">
        <f t="shared" si="54"/>
        <v>0</v>
      </c>
      <c r="BL60" s="189">
        <f t="shared" si="55"/>
        <v>0</v>
      </c>
      <c r="BM60" s="189">
        <f t="shared" si="56"/>
        <v>0</v>
      </c>
      <c r="BN60" s="189">
        <f t="shared" si="21"/>
        <v>0</v>
      </c>
      <c r="BO60" s="191">
        <f t="shared" si="57"/>
        <v>0</v>
      </c>
      <c r="BP60" s="202">
        <f t="shared" si="58"/>
        <v>41</v>
      </c>
      <c r="BQ60" s="203">
        <f t="shared" si="59"/>
        <v>4</v>
      </c>
      <c r="BR60" s="189">
        <f>SUM($BQ$16:BQ60)</f>
        <v>89</v>
      </c>
      <c r="BS60" s="189">
        <f t="shared" si="24"/>
        <v>80</v>
      </c>
      <c r="BT60" s="189">
        <f t="shared" si="25"/>
        <v>4</v>
      </c>
      <c r="BU60" s="189">
        <f t="shared" si="26"/>
        <v>0</v>
      </c>
      <c r="BV60" s="204">
        <f t="shared" si="60"/>
        <v>0</v>
      </c>
      <c r="BW60" s="189">
        <f t="shared" si="28"/>
        <v>0</v>
      </c>
      <c r="BX60" s="189">
        <f t="shared" si="29"/>
        <v>0</v>
      </c>
    </row>
    <row r="61" spans="1:76" s="4" customFormat="1" ht="15" x14ac:dyDescent="0.2">
      <c r="A61" s="2" t="s">
        <v>91</v>
      </c>
      <c r="B61" s="77">
        <v>7</v>
      </c>
      <c r="C61" s="77">
        <f t="shared" si="30"/>
        <v>5</v>
      </c>
      <c r="D61" s="197">
        <f t="shared" si="0"/>
        <v>41</v>
      </c>
      <c r="E61" s="7"/>
      <c r="F61" s="198"/>
      <c r="G61" s="198"/>
      <c r="H61" s="198">
        <v>41</v>
      </c>
      <c r="I61" s="198"/>
      <c r="J61" s="198"/>
      <c r="K61" s="198"/>
      <c r="L61" s="198"/>
      <c r="M61" s="198"/>
      <c r="N61" s="198"/>
      <c r="O61" s="198"/>
      <c r="P61" s="111"/>
      <c r="Q61" s="199">
        <v>0</v>
      </c>
      <c r="R61" s="199"/>
      <c r="S61" s="199"/>
      <c r="T61" s="199"/>
      <c r="U61" s="199"/>
      <c r="V61" s="199"/>
      <c r="W61" s="200">
        <f t="shared" si="1"/>
        <v>41</v>
      </c>
      <c r="X61" s="197">
        <f t="shared" si="45"/>
        <v>0</v>
      </c>
      <c r="Y61" s="7"/>
      <c r="Z61" s="201">
        <f t="shared" si="50"/>
        <v>0</v>
      </c>
      <c r="AA61" s="12">
        <f t="shared" si="51"/>
        <v>-41</v>
      </c>
      <c r="AB61" s="81">
        <f t="shared" si="31"/>
        <v>39</v>
      </c>
      <c r="AC61" s="201">
        <f t="shared" si="52"/>
        <v>0</v>
      </c>
      <c r="AD61" s="201">
        <f t="shared" si="48"/>
        <v>0</v>
      </c>
      <c r="AE61" s="201">
        <f t="shared" si="48"/>
        <v>0</v>
      </c>
      <c r="AF61" s="7"/>
      <c r="AG61" s="201">
        <f t="shared" si="32"/>
        <v>0</v>
      </c>
      <c r="AH61" s="201">
        <f t="shared" si="33"/>
        <v>0</v>
      </c>
      <c r="AI61" s="201">
        <f t="shared" si="49"/>
        <v>0</v>
      </c>
      <c r="AJ61" s="201">
        <f t="shared" si="49"/>
        <v>0</v>
      </c>
      <c r="AK61" s="201">
        <f t="shared" si="49"/>
        <v>0</v>
      </c>
      <c r="AL61" s="7"/>
      <c r="AM61" s="11">
        <f t="shared" si="34"/>
        <v>0</v>
      </c>
      <c r="AN61" s="11">
        <f t="shared" si="7"/>
        <v>0</v>
      </c>
      <c r="AO61" s="11">
        <f t="shared" si="35"/>
        <v>0</v>
      </c>
      <c r="AP61" s="7"/>
      <c r="AR61" s="91" t="str">
        <f t="shared" si="8"/>
        <v>OUI</v>
      </c>
      <c r="AS61" s="91" t="str">
        <f t="shared" si="36"/>
        <v>OUI</v>
      </c>
      <c r="AT61" s="91" t="str">
        <f t="shared" si="37"/>
        <v>NON</v>
      </c>
      <c r="AU61" s="91" t="str">
        <f t="shared" si="38"/>
        <v>OUI</v>
      </c>
      <c r="AV61" s="91" t="str">
        <f t="shared" si="39"/>
        <v>NON</v>
      </c>
      <c r="AW61" s="91" t="str">
        <f t="shared" si="40"/>
        <v>OUI</v>
      </c>
      <c r="AX61" s="91" t="str">
        <f t="shared" si="41"/>
        <v>NON</v>
      </c>
      <c r="AY61" s="91" t="str">
        <f t="shared" si="9"/>
        <v>NON</v>
      </c>
      <c r="AZ61" s="91" t="str">
        <f t="shared" si="10"/>
        <v>NON</v>
      </c>
      <c r="BA61" s="92">
        <f t="shared" si="11"/>
        <v>1</v>
      </c>
      <c r="BB61" s="92" t="str">
        <f t="shared" si="12"/>
        <v/>
      </c>
      <c r="BC61" s="92" t="str">
        <f t="shared" si="13"/>
        <v/>
      </c>
      <c r="BD61" s="92" t="str">
        <f t="shared" si="14"/>
        <v/>
      </c>
      <c r="BE61" s="92" t="str">
        <f t="shared" si="15"/>
        <v/>
      </c>
      <c r="BF61" s="93">
        <f t="shared" si="42"/>
        <v>1</v>
      </c>
      <c r="BG61" s="189">
        <f t="shared" si="53"/>
        <v>0</v>
      </c>
      <c r="BH61" s="189">
        <f t="shared" si="53"/>
        <v>0</v>
      </c>
      <c r="BI61" s="189">
        <f t="shared" si="53"/>
        <v>41</v>
      </c>
      <c r="BJ61" s="189">
        <f t="shared" si="47"/>
        <v>0</v>
      </c>
      <c r="BK61" s="189">
        <f t="shared" si="54"/>
        <v>0</v>
      </c>
      <c r="BL61" s="189">
        <f t="shared" si="55"/>
        <v>0</v>
      </c>
      <c r="BM61" s="189">
        <f t="shared" si="56"/>
        <v>0</v>
      </c>
      <c r="BN61" s="189">
        <f t="shared" si="21"/>
        <v>0</v>
      </c>
      <c r="BO61" s="191">
        <f t="shared" si="57"/>
        <v>0</v>
      </c>
      <c r="BP61" s="202">
        <f t="shared" si="58"/>
        <v>0</v>
      </c>
      <c r="BQ61" s="203">
        <f t="shared" si="59"/>
        <v>-41</v>
      </c>
      <c r="BR61" s="189">
        <f>SUM($BQ$16:BQ61)</f>
        <v>48</v>
      </c>
      <c r="BS61" s="189">
        <f t="shared" si="24"/>
        <v>39</v>
      </c>
      <c r="BT61" s="189">
        <f t="shared" si="25"/>
        <v>0</v>
      </c>
      <c r="BU61" s="189">
        <f t="shared" si="26"/>
        <v>-41</v>
      </c>
      <c r="BV61" s="204">
        <f t="shared" si="60"/>
        <v>0</v>
      </c>
      <c r="BW61" s="189">
        <f t="shared" si="28"/>
        <v>0</v>
      </c>
      <c r="BX61" s="189">
        <f t="shared" si="29"/>
        <v>0</v>
      </c>
    </row>
    <row r="62" spans="1:76" s="4" customFormat="1" ht="15" x14ac:dyDescent="0.2">
      <c r="A62" s="2" t="s">
        <v>92</v>
      </c>
      <c r="B62" s="77">
        <v>7</v>
      </c>
      <c r="C62" s="77">
        <f t="shared" si="30"/>
        <v>5</v>
      </c>
      <c r="D62" s="197">
        <f t="shared" si="0"/>
        <v>41</v>
      </c>
      <c r="E62" s="7"/>
      <c r="F62" s="198">
        <v>41</v>
      </c>
      <c r="G62" s="198"/>
      <c r="H62" s="198"/>
      <c r="I62" s="198"/>
      <c r="J62" s="198"/>
      <c r="K62" s="198"/>
      <c r="L62" s="198"/>
      <c r="M62" s="198"/>
      <c r="N62" s="198"/>
      <c r="O62" s="198"/>
      <c r="P62" s="111"/>
      <c r="Q62" s="199">
        <v>0</v>
      </c>
      <c r="R62" s="199"/>
      <c r="S62" s="199"/>
      <c r="T62" s="199"/>
      <c r="U62" s="199"/>
      <c r="V62" s="199"/>
      <c r="W62" s="200">
        <f t="shared" si="1"/>
        <v>41</v>
      </c>
      <c r="X62" s="197">
        <f t="shared" si="45"/>
        <v>0</v>
      </c>
      <c r="Y62" s="7"/>
      <c r="Z62" s="201">
        <f t="shared" si="50"/>
        <v>0</v>
      </c>
      <c r="AA62" s="12">
        <f t="shared" si="51"/>
        <v>0</v>
      </c>
      <c r="AB62" s="81">
        <f t="shared" si="31"/>
        <v>39</v>
      </c>
      <c r="AC62" s="201">
        <f t="shared" si="52"/>
        <v>0</v>
      </c>
      <c r="AD62" s="201">
        <f t="shared" si="48"/>
        <v>0</v>
      </c>
      <c r="AE62" s="201">
        <f t="shared" si="48"/>
        <v>0</v>
      </c>
      <c r="AF62" s="7"/>
      <c r="AG62" s="201">
        <f t="shared" si="32"/>
        <v>0</v>
      </c>
      <c r="AH62" s="201">
        <f t="shared" si="33"/>
        <v>0</v>
      </c>
      <c r="AI62" s="201">
        <f t="shared" si="49"/>
        <v>0</v>
      </c>
      <c r="AJ62" s="201">
        <f t="shared" si="49"/>
        <v>0</v>
      </c>
      <c r="AK62" s="201">
        <f t="shared" si="49"/>
        <v>0</v>
      </c>
      <c r="AL62" s="7"/>
      <c r="AM62" s="11">
        <f t="shared" si="34"/>
        <v>0</v>
      </c>
      <c r="AN62" s="11">
        <f t="shared" si="7"/>
        <v>0</v>
      </c>
      <c r="AO62" s="11">
        <f t="shared" si="35"/>
        <v>0</v>
      </c>
      <c r="AP62" s="7"/>
      <c r="AR62" s="91" t="str">
        <f t="shared" si="8"/>
        <v>OUI</v>
      </c>
      <c r="AS62" s="91" t="str">
        <f t="shared" si="36"/>
        <v>OUI</v>
      </c>
      <c r="AT62" s="91" t="str">
        <f t="shared" si="37"/>
        <v>NON</v>
      </c>
      <c r="AU62" s="91" t="str">
        <f t="shared" si="38"/>
        <v>OUI</v>
      </c>
      <c r="AV62" s="91" t="str">
        <f t="shared" si="39"/>
        <v>NON</v>
      </c>
      <c r="AW62" s="91" t="str">
        <f t="shared" si="40"/>
        <v>NON</v>
      </c>
      <c r="AX62" s="91" t="str">
        <f t="shared" si="41"/>
        <v>NON</v>
      </c>
      <c r="AY62" s="91" t="str">
        <f t="shared" si="9"/>
        <v>NON</v>
      </c>
      <c r="AZ62" s="91" t="str">
        <f t="shared" si="10"/>
        <v>NON</v>
      </c>
      <c r="BA62" s="92">
        <f t="shared" si="11"/>
        <v>1</v>
      </c>
      <c r="BB62" s="92" t="str">
        <f t="shared" si="12"/>
        <v/>
      </c>
      <c r="BC62" s="92" t="str">
        <f t="shared" si="13"/>
        <v/>
      </c>
      <c r="BD62" s="92" t="str">
        <f t="shared" si="14"/>
        <v/>
      </c>
      <c r="BE62" s="92" t="str">
        <f t="shared" si="15"/>
        <v/>
      </c>
      <c r="BF62" s="93">
        <f t="shared" si="42"/>
        <v>1</v>
      </c>
      <c r="BG62" s="189">
        <f t="shared" si="53"/>
        <v>41</v>
      </c>
      <c r="BH62" s="189">
        <f t="shared" si="53"/>
        <v>0</v>
      </c>
      <c r="BI62" s="189">
        <f t="shared" si="53"/>
        <v>0</v>
      </c>
      <c r="BJ62" s="189">
        <f t="shared" si="47"/>
        <v>0</v>
      </c>
      <c r="BK62" s="189">
        <f t="shared" si="54"/>
        <v>0</v>
      </c>
      <c r="BL62" s="189">
        <f t="shared" si="55"/>
        <v>0</v>
      </c>
      <c r="BM62" s="189">
        <f t="shared" si="56"/>
        <v>0</v>
      </c>
      <c r="BN62" s="189">
        <f t="shared" si="21"/>
        <v>0</v>
      </c>
      <c r="BO62" s="191">
        <f t="shared" si="57"/>
        <v>0</v>
      </c>
      <c r="BP62" s="202">
        <f t="shared" si="58"/>
        <v>0</v>
      </c>
      <c r="BQ62" s="203">
        <f t="shared" si="59"/>
        <v>0</v>
      </c>
      <c r="BR62" s="189">
        <f>SUM($BQ$16:BQ62)</f>
        <v>48</v>
      </c>
      <c r="BS62" s="189">
        <f t="shared" si="24"/>
        <v>39</v>
      </c>
      <c r="BT62" s="189">
        <f t="shared" si="25"/>
        <v>0</v>
      </c>
      <c r="BU62" s="189">
        <f t="shared" si="26"/>
        <v>0</v>
      </c>
      <c r="BV62" s="204">
        <f t="shared" si="60"/>
        <v>0</v>
      </c>
      <c r="BW62" s="189">
        <f t="shared" si="28"/>
        <v>0</v>
      </c>
      <c r="BX62" s="189">
        <f t="shared" si="29"/>
        <v>0</v>
      </c>
    </row>
    <row r="63" spans="1:76" s="4" customFormat="1" ht="15" x14ac:dyDescent="0.2">
      <c r="A63" s="2" t="s">
        <v>93</v>
      </c>
      <c r="B63" s="77">
        <v>7</v>
      </c>
      <c r="C63" s="77">
        <f t="shared" si="30"/>
        <v>5</v>
      </c>
      <c r="D63" s="197">
        <f t="shared" si="0"/>
        <v>41</v>
      </c>
      <c r="E63" s="7"/>
      <c r="F63" s="198"/>
      <c r="G63" s="198"/>
      <c r="H63" s="198"/>
      <c r="I63" s="198"/>
      <c r="J63" s="198"/>
      <c r="K63" s="198"/>
      <c r="L63" s="198"/>
      <c r="M63" s="198"/>
      <c r="N63" s="198"/>
      <c r="O63" s="198"/>
      <c r="P63" s="111"/>
      <c r="Q63" s="199">
        <v>45</v>
      </c>
      <c r="R63" s="199"/>
      <c r="S63" s="199"/>
      <c r="T63" s="199"/>
      <c r="U63" s="199"/>
      <c r="V63" s="199"/>
      <c r="W63" s="200">
        <f t="shared" si="1"/>
        <v>45</v>
      </c>
      <c r="X63" s="197">
        <f t="shared" si="45"/>
        <v>45</v>
      </c>
      <c r="Y63" s="7"/>
      <c r="Z63" s="201">
        <f t="shared" si="50"/>
        <v>41</v>
      </c>
      <c r="AA63" s="12">
        <f t="shared" si="51"/>
        <v>4</v>
      </c>
      <c r="AB63" s="81">
        <f t="shared" si="31"/>
        <v>43</v>
      </c>
      <c r="AC63" s="201">
        <f t="shared" si="52"/>
        <v>0</v>
      </c>
      <c r="AD63" s="201">
        <f t="shared" si="48"/>
        <v>0</v>
      </c>
      <c r="AE63" s="201">
        <f t="shared" si="48"/>
        <v>0</v>
      </c>
      <c r="AF63" s="7"/>
      <c r="AG63" s="201">
        <f t="shared" si="32"/>
        <v>1205.4000000000001</v>
      </c>
      <c r="AH63" s="201">
        <f t="shared" si="33"/>
        <v>117.6</v>
      </c>
      <c r="AI63" s="201">
        <f t="shared" si="49"/>
        <v>0</v>
      </c>
      <c r="AJ63" s="201">
        <f t="shared" si="49"/>
        <v>0</v>
      </c>
      <c r="AK63" s="201">
        <f t="shared" si="49"/>
        <v>0</v>
      </c>
      <c r="AL63" s="7"/>
      <c r="AM63" s="11">
        <f t="shared" si="34"/>
        <v>1323</v>
      </c>
      <c r="AN63" s="11">
        <f t="shared" si="7"/>
        <v>140.75</v>
      </c>
      <c r="AO63" s="11">
        <f t="shared" si="35"/>
        <v>121.95</v>
      </c>
      <c r="AP63" s="7"/>
      <c r="AR63" s="91" t="str">
        <f t="shared" si="8"/>
        <v>NON</v>
      </c>
      <c r="AS63" s="91" t="str">
        <f t="shared" si="36"/>
        <v>NON</v>
      </c>
      <c r="AT63" s="91" t="str">
        <f t="shared" si="37"/>
        <v>NON</v>
      </c>
      <c r="AU63" s="91" t="str">
        <f t="shared" si="38"/>
        <v>NON</v>
      </c>
      <c r="AV63" s="91" t="str">
        <f t="shared" si="39"/>
        <v>OUI</v>
      </c>
      <c r="AW63" s="91" t="str">
        <f t="shared" si="40"/>
        <v>NON</v>
      </c>
      <c r="AX63" s="91" t="str">
        <f t="shared" si="41"/>
        <v>NON</v>
      </c>
      <c r="AY63" s="91" t="str">
        <f t="shared" si="9"/>
        <v>NON</v>
      </c>
      <c r="AZ63" s="91" t="str">
        <f t="shared" si="10"/>
        <v>NON</v>
      </c>
      <c r="BA63" s="92" t="str">
        <f t="shared" si="11"/>
        <v/>
      </c>
      <c r="BB63" s="92" t="str">
        <f t="shared" si="12"/>
        <v/>
      </c>
      <c r="BC63" s="92">
        <f t="shared" si="13"/>
        <v>10</v>
      </c>
      <c r="BD63" s="92" t="str">
        <f t="shared" si="14"/>
        <v/>
      </c>
      <c r="BE63" s="92" t="str">
        <f t="shared" si="15"/>
        <v/>
      </c>
      <c r="BF63" s="93">
        <f t="shared" si="42"/>
        <v>10</v>
      </c>
      <c r="BG63" s="189">
        <f t="shared" si="53"/>
        <v>0</v>
      </c>
      <c r="BH63" s="189">
        <f t="shared" si="53"/>
        <v>0</v>
      </c>
      <c r="BI63" s="189">
        <f t="shared" si="53"/>
        <v>0</v>
      </c>
      <c r="BJ63" s="189">
        <f t="shared" si="47"/>
        <v>0</v>
      </c>
      <c r="BK63" s="189">
        <f t="shared" si="54"/>
        <v>0</v>
      </c>
      <c r="BL63" s="189">
        <f t="shared" si="55"/>
        <v>0</v>
      </c>
      <c r="BM63" s="189">
        <f t="shared" si="56"/>
        <v>0</v>
      </c>
      <c r="BN63" s="189">
        <f t="shared" si="21"/>
        <v>0</v>
      </c>
      <c r="BO63" s="191">
        <f t="shared" si="57"/>
        <v>0</v>
      </c>
      <c r="BP63" s="202">
        <f t="shared" si="58"/>
        <v>41</v>
      </c>
      <c r="BQ63" s="203">
        <f t="shared" si="59"/>
        <v>4</v>
      </c>
      <c r="BR63" s="189">
        <f>SUM($BQ$16:BQ63)</f>
        <v>52</v>
      </c>
      <c r="BS63" s="189">
        <f t="shared" si="24"/>
        <v>43</v>
      </c>
      <c r="BT63" s="189">
        <f t="shared" si="25"/>
        <v>0</v>
      </c>
      <c r="BU63" s="189">
        <f t="shared" si="26"/>
        <v>4</v>
      </c>
      <c r="BV63" s="204">
        <f t="shared" si="60"/>
        <v>0</v>
      </c>
      <c r="BW63" s="189">
        <f t="shared" si="28"/>
        <v>0</v>
      </c>
      <c r="BX63" s="189">
        <f t="shared" si="29"/>
        <v>0</v>
      </c>
    </row>
    <row r="64" spans="1:76" s="4" customFormat="1" ht="15" x14ac:dyDescent="0.2">
      <c r="A64" s="2" t="s">
        <v>94</v>
      </c>
      <c r="B64" s="77">
        <v>7</v>
      </c>
      <c r="C64" s="77">
        <f t="shared" si="30"/>
        <v>5</v>
      </c>
      <c r="D64" s="197">
        <f t="shared" si="0"/>
        <v>41</v>
      </c>
      <c r="E64" s="7"/>
      <c r="F64" s="198"/>
      <c r="G64" s="198"/>
      <c r="H64" s="198"/>
      <c r="I64" s="198"/>
      <c r="J64" s="198"/>
      <c r="K64" s="198"/>
      <c r="L64" s="198"/>
      <c r="M64" s="198"/>
      <c r="N64" s="198"/>
      <c r="O64" s="198"/>
      <c r="P64" s="111"/>
      <c r="Q64" s="199"/>
      <c r="R64" s="199"/>
      <c r="S64" s="199"/>
      <c r="T64" s="199"/>
      <c r="U64" s="199"/>
      <c r="V64" s="199"/>
      <c r="W64" s="200">
        <f t="shared" si="1"/>
        <v>0</v>
      </c>
      <c r="X64" s="197">
        <f t="shared" si="45"/>
        <v>0</v>
      </c>
      <c r="Y64" s="7"/>
      <c r="Z64" s="201">
        <f t="shared" si="50"/>
        <v>0</v>
      </c>
      <c r="AA64" s="12">
        <f t="shared" si="51"/>
        <v>0</v>
      </c>
      <c r="AB64" s="81">
        <f t="shared" si="31"/>
        <v>43</v>
      </c>
      <c r="AC64" s="201">
        <f t="shared" si="52"/>
        <v>0</v>
      </c>
      <c r="AD64" s="201">
        <f t="shared" si="48"/>
        <v>0</v>
      </c>
      <c r="AE64" s="201">
        <f t="shared" si="48"/>
        <v>0</v>
      </c>
      <c r="AF64" s="7"/>
      <c r="AG64" s="201">
        <f t="shared" si="32"/>
        <v>0</v>
      </c>
      <c r="AH64" s="201">
        <f t="shared" si="33"/>
        <v>0</v>
      </c>
      <c r="AI64" s="201">
        <f t="shared" si="49"/>
        <v>0</v>
      </c>
      <c r="AJ64" s="201">
        <f t="shared" si="49"/>
        <v>0</v>
      </c>
      <c r="AK64" s="201">
        <f t="shared" si="49"/>
        <v>0</v>
      </c>
      <c r="AL64" s="7"/>
      <c r="AM64" s="11">
        <f t="shared" si="34"/>
        <v>0</v>
      </c>
      <c r="AN64" s="11">
        <f t="shared" si="7"/>
        <v>0</v>
      </c>
      <c r="AO64" s="11">
        <f t="shared" si="35"/>
        <v>0</v>
      </c>
      <c r="AP64" s="7"/>
      <c r="AR64" s="91" t="str">
        <f t="shared" si="8"/>
        <v>OUI</v>
      </c>
      <c r="AS64" s="91" t="str">
        <f t="shared" si="36"/>
        <v>OUI</v>
      </c>
      <c r="AT64" s="91" t="str">
        <f t="shared" si="37"/>
        <v>OUI</v>
      </c>
      <c r="AU64" s="91" t="str">
        <f t="shared" si="38"/>
        <v>NON</v>
      </c>
      <c r="AV64" s="91" t="str">
        <f t="shared" si="39"/>
        <v>NON</v>
      </c>
      <c r="AW64" s="91" t="str">
        <f t="shared" si="40"/>
        <v>NON</v>
      </c>
      <c r="AX64" s="91" t="str">
        <f t="shared" si="41"/>
        <v>NON</v>
      </c>
      <c r="AY64" s="91" t="str">
        <f t="shared" si="9"/>
        <v>NON</v>
      </c>
      <c r="AZ64" s="91" t="str">
        <f t="shared" si="10"/>
        <v>NON</v>
      </c>
      <c r="BA64" s="92">
        <f t="shared" si="11"/>
        <v>1</v>
      </c>
      <c r="BB64" s="92" t="str">
        <f t="shared" si="12"/>
        <v/>
      </c>
      <c r="BC64" s="92" t="str">
        <f t="shared" si="13"/>
        <v/>
      </c>
      <c r="BD64" s="92" t="str">
        <f t="shared" si="14"/>
        <v/>
      </c>
      <c r="BE64" s="92" t="str">
        <f t="shared" si="15"/>
        <v/>
      </c>
      <c r="BF64" s="93">
        <f t="shared" si="42"/>
        <v>1</v>
      </c>
      <c r="BG64" s="189">
        <f t="shared" si="53"/>
        <v>0</v>
      </c>
      <c r="BH64" s="189">
        <f t="shared" si="53"/>
        <v>0</v>
      </c>
      <c r="BI64" s="189">
        <f t="shared" si="53"/>
        <v>0</v>
      </c>
      <c r="BJ64" s="189">
        <f t="shared" si="47"/>
        <v>0</v>
      </c>
      <c r="BK64" s="189">
        <f t="shared" si="54"/>
        <v>0</v>
      </c>
      <c r="BL64" s="189">
        <f t="shared" si="55"/>
        <v>0</v>
      </c>
      <c r="BM64" s="189">
        <f t="shared" si="56"/>
        <v>0</v>
      </c>
      <c r="BN64" s="189">
        <f t="shared" si="21"/>
        <v>0</v>
      </c>
      <c r="BO64" s="191">
        <f t="shared" si="57"/>
        <v>0</v>
      </c>
      <c r="BP64" s="202">
        <f t="shared" si="58"/>
        <v>0</v>
      </c>
      <c r="BQ64" s="203">
        <f t="shared" si="59"/>
        <v>0</v>
      </c>
      <c r="BR64" s="189">
        <f>SUM($BQ$16:BQ64)</f>
        <v>52</v>
      </c>
      <c r="BS64" s="189">
        <f t="shared" si="24"/>
        <v>43</v>
      </c>
      <c r="BT64" s="189">
        <f t="shared" si="25"/>
        <v>0</v>
      </c>
      <c r="BU64" s="189">
        <f t="shared" si="26"/>
        <v>0</v>
      </c>
      <c r="BV64" s="204">
        <f t="shared" si="60"/>
        <v>0</v>
      </c>
      <c r="BW64" s="189">
        <f t="shared" ref="BW64:BX68" si="61">U64</f>
        <v>0</v>
      </c>
      <c r="BX64" s="189">
        <f t="shared" si="61"/>
        <v>0</v>
      </c>
    </row>
    <row r="65" spans="1:76" s="4" customFormat="1" ht="15" x14ac:dyDescent="0.2">
      <c r="A65" s="2" t="s">
        <v>95</v>
      </c>
      <c r="B65" s="77">
        <v>7</v>
      </c>
      <c r="C65" s="77">
        <f t="shared" si="30"/>
        <v>5</v>
      </c>
      <c r="D65" s="197">
        <f t="shared" si="0"/>
        <v>41</v>
      </c>
      <c r="E65" s="7"/>
      <c r="F65" s="198"/>
      <c r="G65" s="198"/>
      <c r="H65" s="198"/>
      <c r="I65" s="198"/>
      <c r="J65" s="198"/>
      <c r="K65" s="198"/>
      <c r="L65" s="198"/>
      <c r="M65" s="198"/>
      <c r="N65" s="198"/>
      <c r="O65" s="198"/>
      <c r="P65" s="111"/>
      <c r="Q65" s="199"/>
      <c r="R65" s="199"/>
      <c r="S65" s="199"/>
      <c r="T65" s="199"/>
      <c r="U65" s="199"/>
      <c r="V65" s="199"/>
      <c r="W65" s="200">
        <f t="shared" si="1"/>
        <v>0</v>
      </c>
      <c r="X65" s="197">
        <f t="shared" si="45"/>
        <v>0</v>
      </c>
      <c r="Y65" s="7"/>
      <c r="Z65" s="201">
        <f t="shared" si="50"/>
        <v>0</v>
      </c>
      <c r="AA65" s="12">
        <f t="shared" si="51"/>
        <v>0</v>
      </c>
      <c r="AB65" s="81">
        <f t="shared" si="31"/>
        <v>43</v>
      </c>
      <c r="AC65" s="201">
        <f t="shared" si="52"/>
        <v>0</v>
      </c>
      <c r="AD65" s="201">
        <f t="shared" si="48"/>
        <v>0</v>
      </c>
      <c r="AE65" s="201">
        <f t="shared" si="48"/>
        <v>0</v>
      </c>
      <c r="AF65" s="7"/>
      <c r="AG65" s="201">
        <f t="shared" si="32"/>
        <v>0</v>
      </c>
      <c r="AH65" s="201">
        <f t="shared" si="33"/>
        <v>0</v>
      </c>
      <c r="AI65" s="201">
        <f t="shared" si="49"/>
        <v>0</v>
      </c>
      <c r="AJ65" s="201">
        <f t="shared" si="49"/>
        <v>0</v>
      </c>
      <c r="AK65" s="201">
        <f t="shared" si="49"/>
        <v>0</v>
      </c>
      <c r="AL65" s="7"/>
      <c r="AM65" s="11">
        <f t="shared" si="34"/>
        <v>0</v>
      </c>
      <c r="AN65" s="11">
        <f t="shared" si="7"/>
        <v>0</v>
      </c>
      <c r="AO65" s="11">
        <f t="shared" si="35"/>
        <v>0</v>
      </c>
      <c r="AP65" s="7"/>
      <c r="AR65" s="91" t="str">
        <f t="shared" si="8"/>
        <v>OUI</v>
      </c>
      <c r="AS65" s="91" t="str">
        <f t="shared" si="36"/>
        <v>OUI</v>
      </c>
      <c r="AT65" s="91" t="str">
        <f t="shared" si="37"/>
        <v>OUI</v>
      </c>
      <c r="AU65" s="91" t="str">
        <f t="shared" si="38"/>
        <v>NON</v>
      </c>
      <c r="AV65" s="91" t="str">
        <f t="shared" si="39"/>
        <v>NON</v>
      </c>
      <c r="AW65" s="91" t="str">
        <f t="shared" si="40"/>
        <v>NON</v>
      </c>
      <c r="AX65" s="91" t="str">
        <f t="shared" si="41"/>
        <v>NON</v>
      </c>
      <c r="AY65" s="91" t="str">
        <f t="shared" si="9"/>
        <v>NON</v>
      </c>
      <c r="AZ65" s="91" t="str">
        <f t="shared" si="10"/>
        <v>NON</v>
      </c>
      <c r="BA65" s="92">
        <f t="shared" si="11"/>
        <v>1</v>
      </c>
      <c r="BB65" s="92" t="str">
        <f t="shared" si="12"/>
        <v/>
      </c>
      <c r="BC65" s="92" t="str">
        <f t="shared" si="13"/>
        <v/>
      </c>
      <c r="BD65" s="92" t="str">
        <f t="shared" si="14"/>
        <v/>
      </c>
      <c r="BE65" s="92" t="str">
        <f t="shared" si="15"/>
        <v/>
      </c>
      <c r="BF65" s="93">
        <f t="shared" si="42"/>
        <v>1</v>
      </c>
      <c r="BG65" s="189">
        <f t="shared" si="53"/>
        <v>0</v>
      </c>
      <c r="BH65" s="189">
        <f t="shared" si="53"/>
        <v>0</v>
      </c>
      <c r="BI65" s="189">
        <f t="shared" si="53"/>
        <v>0</v>
      </c>
      <c r="BJ65" s="189">
        <f t="shared" si="47"/>
        <v>0</v>
      </c>
      <c r="BK65" s="189">
        <f t="shared" si="54"/>
        <v>0</v>
      </c>
      <c r="BL65" s="189">
        <f t="shared" si="55"/>
        <v>0</v>
      </c>
      <c r="BM65" s="189">
        <f t="shared" si="56"/>
        <v>0</v>
      </c>
      <c r="BN65" s="189">
        <f t="shared" si="21"/>
        <v>0</v>
      </c>
      <c r="BO65" s="191">
        <f t="shared" si="57"/>
        <v>0</v>
      </c>
      <c r="BP65" s="202">
        <f t="shared" si="58"/>
        <v>0</v>
      </c>
      <c r="BQ65" s="203">
        <f t="shared" si="59"/>
        <v>0</v>
      </c>
      <c r="BR65" s="189">
        <f>SUM($BQ$16:BQ65)</f>
        <v>52</v>
      </c>
      <c r="BS65" s="189">
        <f t="shared" si="24"/>
        <v>43</v>
      </c>
      <c r="BT65" s="189">
        <f t="shared" si="25"/>
        <v>0</v>
      </c>
      <c r="BU65" s="189">
        <f t="shared" si="26"/>
        <v>0</v>
      </c>
      <c r="BV65" s="204">
        <f t="shared" si="60"/>
        <v>0</v>
      </c>
      <c r="BW65" s="189">
        <f t="shared" si="61"/>
        <v>0</v>
      </c>
      <c r="BX65" s="189">
        <f t="shared" si="61"/>
        <v>0</v>
      </c>
    </row>
    <row r="66" spans="1:76" s="4" customFormat="1" ht="15" x14ac:dyDescent="0.2">
      <c r="A66" s="2" t="s">
        <v>96</v>
      </c>
      <c r="B66" s="77">
        <v>7</v>
      </c>
      <c r="C66" s="77">
        <f t="shared" si="30"/>
        <v>5</v>
      </c>
      <c r="D66" s="197">
        <f t="shared" si="0"/>
        <v>41</v>
      </c>
      <c r="E66" s="7"/>
      <c r="F66" s="198"/>
      <c r="G66" s="198"/>
      <c r="H66" s="198"/>
      <c r="I66" s="198"/>
      <c r="J66" s="198"/>
      <c r="K66" s="198"/>
      <c r="L66" s="198"/>
      <c r="M66" s="198"/>
      <c r="N66" s="198"/>
      <c r="O66" s="198"/>
      <c r="P66" s="111"/>
      <c r="Q66" s="199"/>
      <c r="R66" s="199"/>
      <c r="S66" s="199"/>
      <c r="T66" s="199"/>
      <c r="U66" s="199"/>
      <c r="V66" s="199"/>
      <c r="W66" s="200">
        <f t="shared" si="1"/>
        <v>0</v>
      </c>
      <c r="X66" s="197">
        <f t="shared" si="45"/>
        <v>0</v>
      </c>
      <c r="Y66" s="7"/>
      <c r="Z66" s="201">
        <f t="shared" si="50"/>
        <v>0</v>
      </c>
      <c r="AA66" s="12">
        <f t="shared" si="51"/>
        <v>0</v>
      </c>
      <c r="AB66" s="81">
        <f t="shared" si="31"/>
        <v>43</v>
      </c>
      <c r="AC66" s="201">
        <f t="shared" si="52"/>
        <v>0</v>
      </c>
      <c r="AD66" s="201">
        <f t="shared" si="48"/>
        <v>0</v>
      </c>
      <c r="AE66" s="201">
        <f t="shared" si="48"/>
        <v>0</v>
      </c>
      <c r="AF66" s="7"/>
      <c r="AG66" s="201">
        <f t="shared" si="32"/>
        <v>0</v>
      </c>
      <c r="AH66" s="201">
        <f t="shared" si="33"/>
        <v>0</v>
      </c>
      <c r="AI66" s="201">
        <f t="shared" si="49"/>
        <v>0</v>
      </c>
      <c r="AJ66" s="201">
        <f t="shared" si="49"/>
        <v>0</v>
      </c>
      <c r="AK66" s="201">
        <f t="shared" si="49"/>
        <v>0</v>
      </c>
      <c r="AL66" s="7"/>
      <c r="AM66" s="11">
        <f t="shared" si="34"/>
        <v>0</v>
      </c>
      <c r="AN66" s="11">
        <f t="shared" si="7"/>
        <v>0</v>
      </c>
      <c r="AO66" s="11">
        <f t="shared" si="35"/>
        <v>0</v>
      </c>
      <c r="AP66" s="7"/>
      <c r="AR66" s="91" t="str">
        <f t="shared" si="8"/>
        <v>OUI</v>
      </c>
      <c r="AS66" s="91" t="str">
        <f t="shared" si="36"/>
        <v>OUI</v>
      </c>
      <c r="AT66" s="91" t="str">
        <f t="shared" si="37"/>
        <v>OUI</v>
      </c>
      <c r="AU66" s="91" t="str">
        <f t="shared" si="38"/>
        <v>NON</v>
      </c>
      <c r="AV66" s="91" t="str">
        <f t="shared" si="39"/>
        <v>NON</v>
      </c>
      <c r="AW66" s="91" t="str">
        <f t="shared" si="40"/>
        <v>NON</v>
      </c>
      <c r="AX66" s="91" t="str">
        <f t="shared" si="41"/>
        <v>NON</v>
      </c>
      <c r="AY66" s="91" t="str">
        <f t="shared" si="9"/>
        <v>NON</v>
      </c>
      <c r="AZ66" s="91" t="str">
        <f t="shared" si="10"/>
        <v>NON</v>
      </c>
      <c r="BA66" s="92">
        <f t="shared" si="11"/>
        <v>1</v>
      </c>
      <c r="BB66" s="92" t="str">
        <f t="shared" si="12"/>
        <v/>
      </c>
      <c r="BC66" s="92" t="str">
        <f t="shared" si="13"/>
        <v/>
      </c>
      <c r="BD66" s="92" t="str">
        <f t="shared" si="14"/>
        <v/>
      </c>
      <c r="BE66" s="92" t="str">
        <f t="shared" si="15"/>
        <v/>
      </c>
      <c r="BF66" s="93">
        <f t="shared" si="42"/>
        <v>1</v>
      </c>
      <c r="BG66" s="189">
        <f t="shared" si="53"/>
        <v>0</v>
      </c>
      <c r="BH66" s="189">
        <f t="shared" si="53"/>
        <v>0</v>
      </c>
      <c r="BI66" s="189">
        <f t="shared" si="53"/>
        <v>0</v>
      </c>
      <c r="BJ66" s="189">
        <f t="shared" si="47"/>
        <v>0</v>
      </c>
      <c r="BK66" s="189">
        <f t="shared" si="54"/>
        <v>0</v>
      </c>
      <c r="BL66" s="189">
        <f t="shared" si="55"/>
        <v>0</v>
      </c>
      <c r="BM66" s="189">
        <f t="shared" si="56"/>
        <v>0</v>
      </c>
      <c r="BN66" s="189">
        <f t="shared" si="21"/>
        <v>0</v>
      </c>
      <c r="BO66" s="191">
        <f t="shared" si="57"/>
        <v>0</v>
      </c>
      <c r="BP66" s="202">
        <f t="shared" si="58"/>
        <v>0</v>
      </c>
      <c r="BQ66" s="203">
        <f t="shared" si="59"/>
        <v>0</v>
      </c>
      <c r="BR66" s="189">
        <f>SUM($BQ$16:BQ66)</f>
        <v>52</v>
      </c>
      <c r="BS66" s="189">
        <f t="shared" si="24"/>
        <v>43</v>
      </c>
      <c r="BT66" s="189">
        <f t="shared" si="25"/>
        <v>0</v>
      </c>
      <c r="BU66" s="189">
        <f t="shared" si="26"/>
        <v>0</v>
      </c>
      <c r="BV66" s="204">
        <f t="shared" si="60"/>
        <v>0</v>
      </c>
      <c r="BW66" s="189">
        <f t="shared" si="61"/>
        <v>0</v>
      </c>
      <c r="BX66" s="189">
        <f t="shared" si="61"/>
        <v>0</v>
      </c>
    </row>
    <row r="67" spans="1:76" s="4" customFormat="1" ht="15" x14ac:dyDescent="0.2">
      <c r="A67" s="2" t="s">
        <v>97</v>
      </c>
      <c r="B67" s="77">
        <v>7</v>
      </c>
      <c r="C67" s="77">
        <f t="shared" si="30"/>
        <v>5</v>
      </c>
      <c r="D67" s="197">
        <f t="shared" si="0"/>
        <v>41</v>
      </c>
      <c r="E67" s="7"/>
      <c r="F67" s="198"/>
      <c r="G67" s="198"/>
      <c r="H67" s="198"/>
      <c r="I67" s="198"/>
      <c r="J67" s="198"/>
      <c r="K67" s="198"/>
      <c r="L67" s="198"/>
      <c r="M67" s="198"/>
      <c r="N67" s="198"/>
      <c r="O67" s="198"/>
      <c r="P67" s="111"/>
      <c r="Q67" s="199"/>
      <c r="R67" s="199"/>
      <c r="S67" s="199"/>
      <c r="T67" s="199"/>
      <c r="U67" s="199"/>
      <c r="V67" s="199"/>
      <c r="W67" s="200">
        <f t="shared" si="1"/>
        <v>0</v>
      </c>
      <c r="X67" s="197">
        <f t="shared" si="45"/>
        <v>0</v>
      </c>
      <c r="Y67" s="7"/>
      <c r="Z67" s="201">
        <f t="shared" si="50"/>
        <v>0</v>
      </c>
      <c r="AA67" s="12">
        <f t="shared" si="51"/>
        <v>0</v>
      </c>
      <c r="AB67" s="81">
        <f t="shared" si="31"/>
        <v>43</v>
      </c>
      <c r="AC67" s="201">
        <f t="shared" si="52"/>
        <v>0</v>
      </c>
      <c r="AD67" s="201">
        <f t="shared" si="48"/>
        <v>0</v>
      </c>
      <c r="AE67" s="201">
        <f t="shared" si="48"/>
        <v>0</v>
      </c>
      <c r="AF67" s="7"/>
      <c r="AG67" s="201">
        <f t="shared" si="32"/>
        <v>0</v>
      </c>
      <c r="AH67" s="201">
        <f t="shared" si="33"/>
        <v>0</v>
      </c>
      <c r="AI67" s="201">
        <f t="shared" si="49"/>
        <v>0</v>
      </c>
      <c r="AJ67" s="201">
        <f t="shared" si="49"/>
        <v>0</v>
      </c>
      <c r="AK67" s="201">
        <f t="shared" si="49"/>
        <v>0</v>
      </c>
      <c r="AL67" s="7"/>
      <c r="AM67" s="11">
        <f t="shared" si="34"/>
        <v>0</v>
      </c>
      <c r="AN67" s="11">
        <f t="shared" si="7"/>
        <v>0</v>
      </c>
      <c r="AO67" s="11">
        <f t="shared" si="35"/>
        <v>0</v>
      </c>
      <c r="AP67" s="7"/>
      <c r="AR67" s="91" t="str">
        <f t="shared" si="8"/>
        <v>OUI</v>
      </c>
      <c r="AS67" s="91" t="str">
        <f t="shared" si="36"/>
        <v>OUI</v>
      </c>
      <c r="AT67" s="91" t="str">
        <f t="shared" si="37"/>
        <v>OUI</v>
      </c>
      <c r="AU67" s="91" t="str">
        <f t="shared" si="38"/>
        <v>NON</v>
      </c>
      <c r="AV67" s="91" t="str">
        <f t="shared" si="39"/>
        <v>NON</v>
      </c>
      <c r="AW67" s="91" t="str">
        <f t="shared" si="40"/>
        <v>NON</v>
      </c>
      <c r="AX67" s="91" t="str">
        <f t="shared" si="41"/>
        <v>NON</v>
      </c>
      <c r="AY67" s="91" t="str">
        <f t="shared" si="9"/>
        <v>NON</v>
      </c>
      <c r="AZ67" s="91" t="str">
        <f t="shared" si="10"/>
        <v>NON</v>
      </c>
      <c r="BA67" s="92">
        <f t="shared" si="11"/>
        <v>1</v>
      </c>
      <c r="BB67" s="92" t="str">
        <f t="shared" si="12"/>
        <v/>
      </c>
      <c r="BC67" s="92" t="str">
        <f t="shared" si="13"/>
        <v/>
      </c>
      <c r="BD67" s="92" t="str">
        <f t="shared" si="14"/>
        <v/>
      </c>
      <c r="BE67" s="92" t="str">
        <f t="shared" si="15"/>
        <v/>
      </c>
      <c r="BF67" s="93">
        <f t="shared" si="42"/>
        <v>1</v>
      </c>
      <c r="BG67" s="189">
        <f t="shared" si="53"/>
        <v>0</v>
      </c>
      <c r="BH67" s="189">
        <f t="shared" si="53"/>
        <v>0</v>
      </c>
      <c r="BI67" s="189">
        <f t="shared" si="53"/>
        <v>0</v>
      </c>
      <c r="BJ67" s="189">
        <f t="shared" si="47"/>
        <v>0</v>
      </c>
      <c r="BK67" s="189">
        <f t="shared" si="54"/>
        <v>0</v>
      </c>
      <c r="BL67" s="189">
        <f t="shared" si="55"/>
        <v>0</v>
      </c>
      <c r="BM67" s="189">
        <f t="shared" si="56"/>
        <v>0</v>
      </c>
      <c r="BN67" s="189">
        <f t="shared" si="21"/>
        <v>0</v>
      </c>
      <c r="BO67" s="191">
        <f t="shared" si="57"/>
        <v>0</v>
      </c>
      <c r="BP67" s="202">
        <f t="shared" si="58"/>
        <v>0</v>
      </c>
      <c r="BQ67" s="203">
        <f t="shared" si="59"/>
        <v>0</v>
      </c>
      <c r="BR67" s="189">
        <f>SUM($BQ$16:BQ67)</f>
        <v>52</v>
      </c>
      <c r="BS67" s="189">
        <f t="shared" si="24"/>
        <v>43</v>
      </c>
      <c r="BT67" s="189">
        <f t="shared" si="25"/>
        <v>0</v>
      </c>
      <c r="BU67" s="189">
        <f t="shared" si="26"/>
        <v>0</v>
      </c>
      <c r="BV67" s="204">
        <f t="shared" si="60"/>
        <v>0</v>
      </c>
      <c r="BW67" s="189">
        <f t="shared" si="61"/>
        <v>0</v>
      </c>
      <c r="BX67" s="189">
        <f t="shared" si="61"/>
        <v>0</v>
      </c>
    </row>
    <row r="68" spans="1:76" s="20" customFormat="1" ht="24" x14ac:dyDescent="0.2">
      <c r="A68" s="2" t="s">
        <v>98</v>
      </c>
      <c r="B68" s="104">
        <v>4</v>
      </c>
      <c r="C68" s="77">
        <f>IF(B68=7,5,IF(B68=6,5,B68))</f>
        <v>4</v>
      </c>
      <c r="D68" s="197">
        <f t="shared" si="0"/>
        <v>32.799999999999997</v>
      </c>
      <c r="E68" s="15"/>
      <c r="F68" s="198"/>
      <c r="G68" s="198"/>
      <c r="H68" s="198"/>
      <c r="I68" s="198"/>
      <c r="J68" s="198"/>
      <c r="K68" s="198"/>
      <c r="L68" s="198"/>
      <c r="M68" s="198"/>
      <c r="N68" s="198"/>
      <c r="O68" s="198"/>
      <c r="P68" s="112"/>
      <c r="Q68" s="199"/>
      <c r="R68" s="199"/>
      <c r="S68" s="199"/>
      <c r="T68" s="199"/>
      <c r="U68" s="199"/>
      <c r="V68" s="199"/>
      <c r="W68" s="200">
        <f t="shared" si="1"/>
        <v>0</v>
      </c>
      <c r="X68" s="197">
        <f t="shared" si="45"/>
        <v>0</v>
      </c>
      <c r="Y68" s="7"/>
      <c r="Z68" s="201">
        <f t="shared" si="50"/>
        <v>0</v>
      </c>
      <c r="AA68" s="12">
        <f t="shared" si="51"/>
        <v>0</v>
      </c>
      <c r="AB68" s="81">
        <f t="shared" si="31"/>
        <v>43</v>
      </c>
      <c r="AC68" s="201">
        <f t="shared" si="52"/>
        <v>0</v>
      </c>
      <c r="AD68" s="201">
        <f t="shared" si="48"/>
        <v>0</v>
      </c>
      <c r="AE68" s="201">
        <f t="shared" si="48"/>
        <v>0</v>
      </c>
      <c r="AF68" s="7"/>
      <c r="AG68" s="201">
        <f t="shared" si="32"/>
        <v>0</v>
      </c>
      <c r="AH68" s="201">
        <f t="shared" si="33"/>
        <v>0</v>
      </c>
      <c r="AI68" s="201">
        <f t="shared" si="49"/>
        <v>0</v>
      </c>
      <c r="AJ68" s="201">
        <f t="shared" si="49"/>
        <v>0</v>
      </c>
      <c r="AK68" s="201">
        <f t="shared" si="49"/>
        <v>0</v>
      </c>
      <c r="AL68" s="7"/>
      <c r="AM68" s="11">
        <f t="shared" si="34"/>
        <v>0</v>
      </c>
      <c r="AN68" s="11">
        <f t="shared" si="7"/>
        <v>0</v>
      </c>
      <c r="AO68" s="11">
        <f t="shared" si="35"/>
        <v>0</v>
      </c>
      <c r="AP68" s="7"/>
      <c r="AQ68" s="4"/>
      <c r="AR68" s="91" t="str">
        <f t="shared" si="8"/>
        <v>OUI</v>
      </c>
      <c r="AS68" s="91" t="str">
        <f t="shared" si="36"/>
        <v>OUI</v>
      </c>
      <c r="AT68" s="91" t="str">
        <f t="shared" si="37"/>
        <v>OUI</v>
      </c>
      <c r="AU68" s="91" t="str">
        <f t="shared" si="38"/>
        <v>NON</v>
      </c>
      <c r="AV68" s="91" t="str">
        <f t="shared" si="39"/>
        <v>NON</v>
      </c>
      <c r="AW68" s="91" t="str">
        <f t="shared" si="40"/>
        <v>NON</v>
      </c>
      <c r="AX68" s="91" t="str">
        <f t="shared" si="41"/>
        <v>NON</v>
      </c>
      <c r="AY68" s="91" t="str">
        <f t="shared" si="9"/>
        <v>NON</v>
      </c>
      <c r="AZ68" s="91" t="str">
        <f t="shared" si="10"/>
        <v>NON</v>
      </c>
      <c r="BA68" s="92">
        <f t="shared" si="11"/>
        <v>1</v>
      </c>
      <c r="BB68" s="92" t="str">
        <f t="shared" si="12"/>
        <v/>
      </c>
      <c r="BC68" s="92" t="str">
        <f t="shared" si="13"/>
        <v/>
      </c>
      <c r="BD68" s="92" t="str">
        <f t="shared" si="14"/>
        <v/>
      </c>
      <c r="BE68" s="92" t="str">
        <f t="shared" si="15"/>
        <v/>
      </c>
      <c r="BF68" s="93">
        <f t="shared" si="42"/>
        <v>1</v>
      </c>
      <c r="BG68" s="189">
        <f t="shared" si="53"/>
        <v>0</v>
      </c>
      <c r="BH68" s="189">
        <f t="shared" si="53"/>
        <v>0</v>
      </c>
      <c r="BI68" s="189">
        <f t="shared" si="53"/>
        <v>0</v>
      </c>
      <c r="BJ68" s="189">
        <f t="shared" si="47"/>
        <v>0</v>
      </c>
      <c r="BK68" s="189">
        <f t="shared" si="54"/>
        <v>0</v>
      </c>
      <c r="BL68" s="189">
        <f t="shared" si="55"/>
        <v>0</v>
      </c>
      <c r="BM68" s="189">
        <f t="shared" si="56"/>
        <v>0</v>
      </c>
      <c r="BN68" s="189">
        <f t="shared" si="21"/>
        <v>0</v>
      </c>
      <c r="BO68" s="191">
        <f t="shared" si="57"/>
        <v>0</v>
      </c>
      <c r="BP68" s="202">
        <f t="shared" si="58"/>
        <v>0</v>
      </c>
      <c r="BQ68" s="203">
        <f t="shared" si="59"/>
        <v>0</v>
      </c>
      <c r="BR68" s="189">
        <f>SUM($BQ$16:BQ68)</f>
        <v>52</v>
      </c>
      <c r="BS68" s="189">
        <f t="shared" si="24"/>
        <v>43</v>
      </c>
      <c r="BT68" s="189">
        <f t="shared" si="25"/>
        <v>0</v>
      </c>
      <c r="BU68" s="189">
        <f t="shared" si="26"/>
        <v>0</v>
      </c>
      <c r="BV68" s="204">
        <f t="shared" si="60"/>
        <v>0</v>
      </c>
      <c r="BW68" s="189">
        <f t="shared" si="61"/>
        <v>0</v>
      </c>
      <c r="BX68" s="189">
        <f t="shared" si="61"/>
        <v>0</v>
      </c>
    </row>
    <row r="69" spans="1:76" s="24" customFormat="1" ht="15.75" thickBot="1" x14ac:dyDescent="0.3">
      <c r="A69" s="21"/>
      <c r="B69" s="21">
        <f>SUM(B14:B68)</f>
        <v>366</v>
      </c>
      <c r="C69" s="21">
        <f>SUM(C14:C68)</f>
        <v>262</v>
      </c>
      <c r="D69" s="206">
        <f>SUM(D14:D68)</f>
        <v>2148.4</v>
      </c>
      <c r="E69" s="23"/>
      <c r="F69" s="84">
        <f t="shared" ref="F69:O69" si="62">SUM(F16:F68)</f>
        <v>213.2</v>
      </c>
      <c r="G69" s="84">
        <f t="shared" si="62"/>
        <v>40</v>
      </c>
      <c r="H69" s="84">
        <f t="shared" si="62"/>
        <v>46</v>
      </c>
      <c r="I69" s="84"/>
      <c r="J69" s="84">
        <f t="shared" si="62"/>
        <v>16.399999999999999</v>
      </c>
      <c r="K69" s="84"/>
      <c r="L69" s="84">
        <f t="shared" si="62"/>
        <v>16.399999999999999</v>
      </c>
      <c r="M69" s="84">
        <f t="shared" si="62"/>
        <v>16.399999999999999</v>
      </c>
      <c r="N69" s="84">
        <f t="shared" si="62"/>
        <v>16.399999999999999</v>
      </c>
      <c r="O69" s="84">
        <f t="shared" si="62"/>
        <v>16.399999999999999</v>
      </c>
      <c r="P69" s="23"/>
      <c r="Q69" s="52">
        <f t="shared" ref="Q69:X69" si="63">SUM(Q16:Q68)</f>
        <v>1617</v>
      </c>
      <c r="R69" s="52">
        <f t="shared" si="63"/>
        <v>32.799999999999997</v>
      </c>
      <c r="S69" s="52">
        <f t="shared" si="63"/>
        <v>0</v>
      </c>
      <c r="T69" s="52">
        <f t="shared" si="63"/>
        <v>0</v>
      </c>
      <c r="U69" s="52">
        <f t="shared" si="63"/>
        <v>8</v>
      </c>
      <c r="V69" s="52">
        <f t="shared" si="63"/>
        <v>8</v>
      </c>
      <c r="W69" s="84">
        <f t="shared" si="63"/>
        <v>2071.6</v>
      </c>
      <c r="X69" s="206">
        <f t="shared" si="63"/>
        <v>1665.8000000000002</v>
      </c>
      <c r="Y69" s="23"/>
      <c r="Z69" s="206">
        <f>SUM(Z16:Z68)</f>
        <v>1548</v>
      </c>
      <c r="AA69" s="206">
        <f>SUM(AA16:AA68)</f>
        <v>43</v>
      </c>
      <c r="AB69" s="206"/>
      <c r="AC69" s="206">
        <f>SUM(AC14:AC68)</f>
        <v>15</v>
      </c>
      <c r="AD69" s="206">
        <f>SUM(AD14:AD68)</f>
        <v>8</v>
      </c>
      <c r="AE69" s="206">
        <f>SUM(AE14:AE68)</f>
        <v>8</v>
      </c>
      <c r="AF69" s="23"/>
      <c r="AG69" s="207">
        <f>SUM(AG14:AG68)</f>
        <v>45511.100000000028</v>
      </c>
      <c r="AH69" s="25">
        <f>SUM(AH14:AH68)</f>
        <v>2792.9999999999986</v>
      </c>
      <c r="AI69" s="25">
        <f>SUM(AI14:AI68)</f>
        <v>551.4</v>
      </c>
      <c r="AJ69" s="25"/>
      <c r="AK69" s="25">
        <f>SUM(AK14:AK68)</f>
        <v>470.4</v>
      </c>
      <c r="AL69" s="23"/>
      <c r="AM69" s="206">
        <f>SUM(AM14:AM68)</f>
        <v>49678.700000000004</v>
      </c>
      <c r="AN69" s="206">
        <f>SUM(AN14:AN68)</f>
        <v>5236.1499999999996</v>
      </c>
      <c r="AO69" s="206"/>
      <c r="AP69" s="23"/>
      <c r="BP69" s="99"/>
    </row>
    <row r="70" spans="1:76" ht="15" x14ac:dyDescent="0.25">
      <c r="B70" s="1" t="s">
        <v>99</v>
      </c>
      <c r="C70" s="1" t="s">
        <v>99</v>
      </c>
      <c r="D70" s="1" t="s">
        <v>100</v>
      </c>
      <c r="E70" s="5"/>
      <c r="F70"/>
      <c r="G70"/>
      <c r="H70"/>
      <c r="I70"/>
      <c r="J70"/>
      <c r="K70"/>
      <c r="L70"/>
      <c r="M70"/>
      <c r="N70"/>
      <c r="O70"/>
      <c r="P70" s="5"/>
      <c r="Q70" s="61" t="s">
        <v>100</v>
      </c>
      <c r="R70" s="61" t="s">
        <v>100</v>
      </c>
      <c r="S70" s="61" t="s">
        <v>100</v>
      </c>
      <c r="T70" s="61" t="s">
        <v>100</v>
      </c>
      <c r="U70" s="61" t="s">
        <v>100</v>
      </c>
      <c r="V70" s="61" t="s">
        <v>100</v>
      </c>
      <c r="W70" s="61" t="s">
        <v>100</v>
      </c>
      <c r="X70" s="61" t="s">
        <v>100</v>
      </c>
      <c r="Y70" s="5"/>
      <c r="Z70" s="61" t="s">
        <v>100</v>
      </c>
      <c r="AA70" s="61" t="s">
        <v>100</v>
      </c>
      <c r="AB70" s="61"/>
      <c r="AC70" s="61" t="s">
        <v>100</v>
      </c>
      <c r="AD70" s="61" t="s">
        <v>100</v>
      </c>
      <c r="AE70" s="61" t="s">
        <v>100</v>
      </c>
      <c r="AF70" s="5"/>
      <c r="AG70" s="208" t="s">
        <v>0</v>
      </c>
      <c r="AH70" s="61" t="s">
        <v>0</v>
      </c>
      <c r="AI70" s="61" t="s">
        <v>0</v>
      </c>
      <c r="AJ70" s="61"/>
      <c r="AK70" s="61" t="s">
        <v>0</v>
      </c>
      <c r="AL70" s="88"/>
      <c r="AM70" s="61" t="s">
        <v>0</v>
      </c>
      <c r="AN70" s="61" t="s">
        <v>0</v>
      </c>
      <c r="AO70" s="61"/>
      <c r="AP70" s="5"/>
      <c r="BG70"/>
      <c r="BH70"/>
      <c r="BI70"/>
      <c r="BJ70"/>
      <c r="BK70"/>
      <c r="BL70"/>
      <c r="BM70"/>
      <c r="BN70"/>
      <c r="BO70" s="95"/>
      <c r="BP70"/>
      <c r="BQ70"/>
      <c r="BR70"/>
      <c r="BS70"/>
      <c r="BT70"/>
      <c r="BU70"/>
      <c r="BV70"/>
      <c r="BW70"/>
      <c r="BX70"/>
    </row>
    <row r="71" spans="1:76" ht="15" x14ac:dyDescent="0.25">
      <c r="E71" s="5"/>
      <c r="F71"/>
      <c r="G71"/>
      <c r="H71"/>
      <c r="I71"/>
      <c r="J71"/>
      <c r="K71"/>
      <c r="L71"/>
      <c r="M71"/>
      <c r="N71"/>
      <c r="O71"/>
      <c r="P71" s="5"/>
      <c r="V71" s="1"/>
      <c r="W71" s="1"/>
      <c r="X71" s="1"/>
      <c r="Y71" s="5"/>
      <c r="Z71" s="1"/>
      <c r="AA71" s="1"/>
      <c r="AB71" s="1"/>
      <c r="AC71" s="1"/>
      <c r="AD71" s="1"/>
      <c r="AE71" s="1"/>
      <c r="AF71" s="5"/>
      <c r="AG71" s="209"/>
      <c r="AH71" s="1"/>
      <c r="AI71" s="1"/>
      <c r="AJ71" s="1"/>
      <c r="AK71" s="1"/>
      <c r="AL71" s="5"/>
      <c r="AM71" s="1"/>
      <c r="AN71" s="1"/>
      <c r="AO71" s="1"/>
      <c r="AP71" s="5"/>
      <c r="BG71"/>
      <c r="BH71"/>
      <c r="BI71"/>
      <c r="BJ71"/>
      <c r="BK71"/>
      <c r="BL71"/>
      <c r="BM71"/>
      <c r="BN71"/>
      <c r="BO71" s="95"/>
      <c r="BP71"/>
      <c r="BQ71"/>
      <c r="BR71"/>
      <c r="BS71"/>
      <c r="BT71"/>
      <c r="BU71"/>
      <c r="BV71"/>
      <c r="BW71"/>
      <c r="BX71"/>
    </row>
    <row r="72" spans="1:76" s="43" customFormat="1" ht="15" x14ac:dyDescent="0.25">
      <c r="A72" s="44"/>
      <c r="B72" s="44"/>
      <c r="C72" s="44"/>
      <c r="D72" s="44"/>
      <c r="E72" s="69"/>
      <c r="P72" s="44"/>
      <c r="Q72" s="70"/>
      <c r="R72" s="70"/>
      <c r="S72" s="70"/>
      <c r="T72" s="70" t="s">
        <v>101</v>
      </c>
      <c r="U72" s="71">
        <f>AB68</f>
        <v>43</v>
      </c>
      <c r="V72" s="44"/>
      <c r="W72" s="44"/>
      <c r="X72" s="44"/>
      <c r="Y72" s="69"/>
      <c r="Z72" s="44"/>
      <c r="AA72" s="44"/>
      <c r="AB72" s="44"/>
      <c r="AC72" s="44"/>
      <c r="AD72" s="44"/>
      <c r="AE72" s="44"/>
      <c r="AF72" s="69"/>
      <c r="AG72" s="210"/>
      <c r="AH72" s="44"/>
      <c r="AI72" s="44"/>
      <c r="AJ72" s="44"/>
      <c r="AK72" s="44"/>
      <c r="AL72" s="69"/>
      <c r="AM72" s="44"/>
      <c r="AN72" s="44"/>
      <c r="AO72" s="44"/>
      <c r="AP72" s="69"/>
      <c r="BO72" s="97"/>
    </row>
    <row r="73" spans="1:76" s="37" customFormat="1" ht="15" x14ac:dyDescent="0.25">
      <c r="B73" s="50"/>
      <c r="C73" s="50"/>
      <c r="D73" s="51"/>
      <c r="E73" s="36"/>
      <c r="P73" s="115"/>
      <c r="Q73" s="114"/>
      <c r="R73" s="114"/>
      <c r="S73" s="114"/>
      <c r="T73" s="70" t="s">
        <v>102</v>
      </c>
      <c r="U73" s="211">
        <v>0</v>
      </c>
      <c r="V73" s="117">
        <v>0.25</v>
      </c>
      <c r="W73" s="212"/>
      <c r="X73" s="212"/>
      <c r="Y73" s="36"/>
      <c r="Z73" s="213"/>
      <c r="AB73" s="40"/>
      <c r="AC73" s="213"/>
      <c r="AD73" s="213"/>
      <c r="AE73" s="212"/>
      <c r="AF73" s="36"/>
      <c r="AG73" s="213"/>
      <c r="AH73" s="213"/>
      <c r="AI73" s="213"/>
      <c r="AJ73" s="213"/>
      <c r="AK73" s="213"/>
      <c r="AL73" s="36"/>
      <c r="AM73" s="41">
        <f>ROUND(U73*AC10*V73*2,1)/2</f>
        <v>0</v>
      </c>
      <c r="AN73" s="41">
        <v>0</v>
      </c>
      <c r="AO73" s="41">
        <f t="shared" ref="AO73" si="64">ROUND((AM73+AN73)*$AO$13*2,1)/2</f>
        <v>0</v>
      </c>
      <c r="AP73" s="36"/>
      <c r="BO73" s="98"/>
    </row>
    <row r="74" spans="1:76" ht="15" x14ac:dyDescent="0.25">
      <c r="E74"/>
      <c r="F74"/>
      <c r="G74"/>
      <c r="H74"/>
      <c r="I74"/>
      <c r="J74"/>
      <c r="K74"/>
      <c r="L74"/>
      <c r="M74"/>
      <c r="N74"/>
      <c r="O74"/>
      <c r="P74"/>
      <c r="U74" s="53"/>
      <c r="V74" s="1"/>
      <c r="Y74"/>
      <c r="AF74"/>
      <c r="AG74"/>
      <c r="AL74"/>
      <c r="AP74"/>
      <c r="BG74"/>
      <c r="BH74"/>
      <c r="BI74"/>
      <c r="BJ74"/>
      <c r="BK74"/>
      <c r="BL74"/>
      <c r="BM74"/>
      <c r="BN74"/>
      <c r="BO74" s="95"/>
      <c r="BP74"/>
      <c r="BQ74"/>
      <c r="BR74"/>
      <c r="BS74"/>
      <c r="BT74"/>
      <c r="BU74"/>
      <c r="BV74" s="80"/>
      <c r="BW74" s="80"/>
      <c r="BX74" s="80"/>
    </row>
    <row r="75" spans="1:76" ht="15" x14ac:dyDescent="0.25">
      <c r="E75"/>
      <c r="F75"/>
      <c r="G75"/>
      <c r="H75"/>
      <c r="I75" s="165"/>
      <c r="J75" s="47"/>
      <c r="K75" s="43"/>
      <c r="L75" s="43"/>
      <c r="M75" s="43"/>
      <c r="N75" s="43"/>
      <c r="O75" s="43"/>
      <c r="P75" s="43"/>
      <c r="Q75" s="156"/>
      <c r="R75" s="157"/>
      <c r="S75" s="157"/>
      <c r="T75" s="162" t="s">
        <v>103</v>
      </c>
      <c r="U75" s="67">
        <f>U72-U73</f>
        <v>43</v>
      </c>
      <c r="V75" s="1"/>
      <c r="Y75"/>
      <c r="Z75" t="s">
        <v>110</v>
      </c>
      <c r="AF75"/>
      <c r="AG75"/>
      <c r="AI75" t="s">
        <v>117</v>
      </c>
      <c r="AL75"/>
      <c r="AP75"/>
      <c r="BG75"/>
      <c r="BH75"/>
      <c r="BI75"/>
      <c r="BJ75"/>
      <c r="BK75"/>
      <c r="BL75"/>
      <c r="BM75"/>
      <c r="BN75"/>
      <c r="BO75" s="95"/>
      <c r="BP75"/>
      <c r="BQ75"/>
      <c r="BR75"/>
      <c r="BS75"/>
      <c r="BT75"/>
      <c r="BU75"/>
      <c r="BV75" s="80"/>
      <c r="BW75" s="80"/>
      <c r="BX75" s="80"/>
    </row>
    <row r="76" spans="1:76" ht="15" x14ac:dyDescent="0.25">
      <c r="E76"/>
      <c r="F76"/>
      <c r="G76"/>
      <c r="H76"/>
      <c r="I76" s="165"/>
      <c r="J76" s="47"/>
      <c r="K76" s="43"/>
      <c r="L76" s="43"/>
      <c r="M76" s="43"/>
      <c r="N76" s="43"/>
      <c r="O76" s="43"/>
      <c r="P76" s="43"/>
      <c r="Q76" s="158"/>
      <c r="R76" s="157"/>
      <c r="S76" s="157"/>
      <c r="T76" s="163" t="s">
        <v>104</v>
      </c>
      <c r="U76" s="68">
        <f>V7+ROUND(AC7*$F$4,2)-SUM(F15:F68)</f>
        <v>7.8000000000000114</v>
      </c>
      <c r="V76" s="1"/>
      <c r="Y76"/>
      <c r="Z76" t="s">
        <v>111</v>
      </c>
      <c r="AF76"/>
      <c r="AG76"/>
      <c r="AL76"/>
      <c r="AP76"/>
      <c r="BG76"/>
      <c r="BH76"/>
      <c r="BI76"/>
      <c r="BJ76"/>
      <c r="BK76"/>
      <c r="BL76"/>
      <c r="BM76"/>
      <c r="BN76"/>
      <c r="BO76" s="95"/>
      <c r="BP76"/>
      <c r="BQ76"/>
      <c r="BR76"/>
      <c r="BS76"/>
      <c r="BT76"/>
      <c r="BU76"/>
      <c r="BV76" s="80"/>
      <c r="BW76" s="80"/>
      <c r="BX76" s="80"/>
    </row>
    <row r="77" spans="1:76" ht="15" x14ac:dyDescent="0.25">
      <c r="E77"/>
      <c r="F77"/>
      <c r="G77"/>
      <c r="H77"/>
      <c r="I77"/>
      <c r="J77"/>
      <c r="K77"/>
      <c r="L77"/>
      <c r="M77"/>
      <c r="N77"/>
      <c r="O77"/>
      <c r="P77"/>
      <c r="V77" s="1"/>
      <c r="Y77"/>
      <c r="Z77" t="s">
        <v>112</v>
      </c>
      <c r="AF77"/>
      <c r="AG77"/>
      <c r="AL77"/>
      <c r="AP77"/>
      <c r="BG77"/>
      <c r="BH77"/>
      <c r="BI77"/>
      <c r="BJ77"/>
      <c r="BK77"/>
      <c r="BL77"/>
      <c r="BM77"/>
      <c r="BN77"/>
      <c r="BO77" s="95"/>
      <c r="BP77"/>
      <c r="BQ77"/>
      <c r="BR77"/>
      <c r="BS77"/>
      <c r="BT77"/>
      <c r="BU77"/>
      <c r="BV77" s="80"/>
      <c r="BW77" s="80"/>
      <c r="BX77" s="80"/>
    </row>
    <row r="78" spans="1:76" ht="15" x14ac:dyDescent="0.25">
      <c r="E78"/>
      <c r="F78"/>
      <c r="G78"/>
      <c r="H78"/>
      <c r="I78"/>
      <c r="J78"/>
      <c r="K78"/>
      <c r="L78"/>
      <c r="M78"/>
      <c r="N78"/>
      <c r="O78"/>
      <c r="P78" s="165"/>
      <c r="Q78" s="159"/>
      <c r="R78" s="157"/>
      <c r="S78" s="157"/>
      <c r="T78" s="164" t="s">
        <v>105</v>
      </c>
      <c r="U78" s="214">
        <f>W69-(SUMIF(W16:W68,"&gt;0",D16:D68))</f>
        <v>120</v>
      </c>
      <c r="V78" s="1"/>
      <c r="Y78"/>
      <c r="Z78" t="s">
        <v>113</v>
      </c>
      <c r="AF78"/>
      <c r="AG78"/>
      <c r="AL78"/>
      <c r="AP78"/>
      <c r="BG78"/>
      <c r="BH78"/>
      <c r="BI78"/>
      <c r="BJ78"/>
      <c r="BK78"/>
      <c r="BL78"/>
      <c r="BM78"/>
      <c r="BN78"/>
      <c r="BO78" s="95"/>
      <c r="BP78"/>
      <c r="BQ78"/>
      <c r="BR78"/>
      <c r="BS78"/>
      <c r="BT78"/>
      <c r="BU78"/>
      <c r="BV78" s="80"/>
      <c r="BW78" s="80"/>
      <c r="BX78" s="80"/>
    </row>
    <row r="79" spans="1:76" x14ac:dyDescent="0.2">
      <c r="A79" s="142" t="s">
        <v>106</v>
      </c>
      <c r="B79" s="129"/>
      <c r="C79" s="129"/>
      <c r="D79" s="129"/>
      <c r="Z79" t="s">
        <v>114</v>
      </c>
    </row>
    <row r="80" spans="1:76" x14ac:dyDescent="0.2">
      <c r="Z80" t="s">
        <v>115</v>
      </c>
    </row>
    <row r="81" spans="1:26" x14ac:dyDescent="0.2">
      <c r="A81" s="142" t="s">
        <v>107</v>
      </c>
      <c r="F81" s="143" t="s">
        <v>108</v>
      </c>
      <c r="G81" s="143"/>
      <c r="H81" s="143"/>
      <c r="I81" s="143"/>
      <c r="J81" s="143"/>
      <c r="K81" s="143"/>
      <c r="L81" s="144"/>
      <c r="Q81" s="143" t="s">
        <v>109</v>
      </c>
      <c r="R81" s="129"/>
      <c r="S81" s="129"/>
      <c r="T81" s="129"/>
      <c r="U81" s="129"/>
      <c r="V81" s="145"/>
      <c r="W81" s="146"/>
      <c r="X81" s="145"/>
      <c r="Z81" t="s">
        <v>116</v>
      </c>
    </row>
  </sheetData>
  <sheetProtection algorithmName="SHA-512" hashValue="kBIvsVD68lUWUeDstlPwzAxPzvJaSVD5lmcGttDL0w95pggk8lsQ7NUBL1aq6As9EAikeH0lE1dA7XpwsonxAQ==" saltValue="CFCQy2PVs/X1i8dLHLkWFw==" spinCount="100000" sheet="1" formatColumns="0" selectLockedCells="1"/>
  <autoFilter ref="A15:BX70" xr:uid="{00000000-0009-0000-0000-000000000000}"/>
  <mergeCells count="8">
    <mergeCell ref="F1:O1"/>
    <mergeCell ref="F2:O2"/>
    <mergeCell ref="F3:O3"/>
    <mergeCell ref="A11:D11"/>
    <mergeCell ref="F11:O11"/>
    <mergeCell ref="Q11:X11"/>
    <mergeCell ref="Z11:AE11"/>
    <mergeCell ref="AG11:AK11"/>
  </mergeCells>
  <conditionalFormatting sqref="AB5 AB11 AB13:AB78">
    <cfRule type="cellIs" dxfId="8" priority="9" operator="equal">
      <formula>80</formula>
    </cfRule>
  </conditionalFormatting>
  <conditionalFormatting sqref="BU16:BU68 BS16:BS68">
    <cfRule type="cellIs" dxfId="7" priority="8" operator="greaterThanOrEqual">
      <formula>80</formula>
    </cfRule>
  </conditionalFormatting>
  <conditionalFormatting sqref="W16:W68">
    <cfRule type="cellIs" dxfId="6" priority="7" operator="greaterThan">
      <formula>45</formula>
    </cfRule>
  </conditionalFormatting>
  <conditionalFormatting sqref="G14">
    <cfRule type="cellIs" dxfId="5" priority="5" operator="lessThan">
      <formula>0</formula>
    </cfRule>
    <cfRule type="cellIs" dxfId="4" priority="6" operator="equal">
      <formula>0</formula>
    </cfRule>
  </conditionalFormatting>
  <conditionalFormatting sqref="U78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AB6:AB10">
    <cfRule type="cellIs" dxfId="1" priority="2" operator="equal">
      <formula>80</formula>
    </cfRule>
  </conditionalFormatting>
  <conditionalFormatting sqref="AB12">
    <cfRule type="cellIs" dxfId="0" priority="1" operator="equal">
      <formula>80</formula>
    </cfRule>
  </conditionalFormatting>
  <dataValidations count="23">
    <dataValidation type="decimal" operator="greaterThanOrEqual" allowBlank="1" showInputMessage="1" showErrorMessage="1" error="Entrez un nombre supérieur ou égal à zéro." prompt="Noter ici le nombre d'heures des jours fériés payés (8.20 h par jour) " sqref="R16:R68" xr:uid="{C29624EF-FA8D-488A-A211-4FA84CAA9809}">
      <formula1>0</formula1>
    </dataValidation>
    <dataValidation type="decimal" operator="greaterThanOrEqual" allowBlank="1" showInputMessage="1" showErrorMessage="1" error="Entrez un nombre supérieur ou égal à zéro." prompt="Noter ici le nombre d'heures &quot;standards&quot; effectivement travaillées " sqref="Q16:Q68" xr:uid="{B1A893BF-79F0-4375-9FF0-3AF102E2FD2C}">
      <formula1>0</formula1>
    </dataValidation>
    <dataValidation type="decimal" operator="greaterThanOrEqual" allowBlank="1" showInputMessage="1" showErrorMessage="1" error="Entrez un nombre supérieur ou égal à zéro." prompt="Noter ici le nombre d'heures déplacées effectivement travaillées _x000a__x000a_(sans celles faites entre  22.00-6.00 ou durant les jours fériés et dimanches)" sqref="U16:U68" xr:uid="{238C49F3-EE93-4405-94A4-6B527291B0A3}">
      <formula1>0</formula1>
    </dataValidation>
    <dataValidation type="decimal" operator="greaterThanOrEqual" allowBlank="1" showInputMessage="1" showErrorMessage="1" error="Entrez un nombre supérieur ou égal à zéro." prompt="Noter ici le nombre d'heurespour les jours de carence accident payés (8.20 h par jour) " sqref="S16:T68" xr:uid="{25FED15D-89AB-4D65-8765-105DAE381C0C}">
      <formula1>0</formula1>
    </dataValidation>
    <dataValidation type="decimal" operator="greaterThanOrEqual" allowBlank="1" showInputMessage="1" showErrorMessage="1" error="Entrez un nombre supérieur ou égal à zéro." prompt="Noter ici le nombre d'heures selon le type d'absence" sqref="F16:O68" xr:uid="{F660F1D2-F1A3-4F80-8F0A-3114EF3297DC}">
      <formula1>0</formula1>
    </dataValidation>
    <dataValidation type="decimal" operator="greaterThanOrEqual" allowBlank="1" showInputMessage="1" showErrorMessage="1" error="Entrez un nombre supérieur ou égal à zéro." prompt="Noter ici le nombre d'heures effectivement travaillées entre 22.00-6.00 ou durant les jours fériés ou dimanches" sqref="V16:V68" xr:uid="{6E6C7030-5A03-4C91-A34B-F8BD5CA5C1A2}">
      <formula1>0</formula1>
    </dataValidation>
    <dataValidation type="custom" operator="greaterThan" allowBlank="1" showInputMessage="1" showErrorMessage="1" error="Entrez un nombre supérieur ou égal à zéro." sqref="P16:P68" xr:uid="{917C7D52-C9E0-4E75-B4F7-F213A73FFA4C}">
      <formula1>"&gt;0"</formula1>
    </dataValidation>
    <dataValidation allowBlank="1" showInputMessage="1" showErrorMessage="1" prompt="Quand tout est compensé, le solde ici est à zéro_x000a_S'il est inferieur à zéro, corriger la saisie erronée" sqref="G14" xr:uid="{DB870FB5-CDBE-4595-9793-57AF23C9A194}"/>
    <dataValidation allowBlank="1" showInputMessage="1" showErrorMessage="1" prompt="noter ici les heures supplémentaire de l'année pour lesquelles le supplément sera payée l'employé d'ente avec lui art.13.2.e)f)" sqref="U73" xr:uid="{6D7871B6-502D-4027-8EE4-751664516167}"/>
    <dataValidation allowBlank="1" showInputMessage="1" showErrorMessage="1" prompt="noter ici le solde d'heures supplémentaire de l'année précédente." sqref="AC9" xr:uid="{B8797C33-83BF-41CB-8AC8-C218A22614A5}"/>
    <dataValidation allowBlank="1" showInputMessage="1" showErrorMessage="1" prompt="noter ici le tarif horaire de l'année précédente" sqref="AC10" xr:uid="{B3181CF7-F55A-4A4A-87E8-753F9C14E055}"/>
    <dataValidation allowBlank="1" showInputMessage="1" showErrorMessage="1" prompt="Noter ici le montant de l'augmentation accordée" sqref="AG10" xr:uid="{B4699568-0B40-47FE-A047-46A82C828B9B}"/>
    <dataValidation allowBlank="1" showInputMessage="1" showErrorMessage="1" prompt="tarif de l'année en cours" sqref="AJ10" xr:uid="{3579EF22-1DAC-4C2B-83CA-FDADCD7EFAB5}"/>
    <dataValidation allowBlank="1" showInputMessage="1" showErrorMessage="1" prompt="Noter ici le nombre de jour de la première semaine de l'année" sqref="B16" xr:uid="{E1DB9987-753C-4428-8903-F2DAB02211B4}"/>
    <dataValidation allowBlank="1" showInputMessage="1" showErrorMessage="1" prompt="Si l'année comporte 53 semaines, noter ici le nombre de jour de la 53ème semaine._x000a_Si elle comporte 52 semaines, noter ici le nombre de jour de l'année qui est déjà sur la semaine 1 de l'année suivante" sqref="B68" xr:uid="{705F380C-C034-4860-9E13-7E83FFEEB8C1}"/>
    <dataValidation allowBlank="1" showInputMessage="1" showErrorMessage="1" prompt="Quand les vacances ont été prises en congés et notées dans la colonne, le solde est à zéro_x000a_" sqref="U76" xr:uid="{E51B4D86-B153-4E9D-8BF6-F29A3235B6CC}"/>
    <dataValidation type="list" errorStyle="information" allowBlank="1" showInputMessage="1" prompt="noter ici le nb d'heures de vacances de l'employé _x000a_5 semaines = 205 H._x000a_6 semaines = 246 H._x000a_il sera tenu compte du taux d'activité dans les calculs" sqref="AC7" xr:uid="{6E9791E0-95DE-431C-8C83-68E6A4A4D80B}">
      <formula1>$BI$1:$BI$2</formula1>
    </dataValidation>
    <dataValidation allowBlank="1" showInputMessage="1" showErrorMessage="1" prompt="Noter ici l'augment. en %" sqref="AG8" xr:uid="{5DEBB560-4A2A-48D6-92C0-6D0F22B9A616}"/>
    <dataValidation allowBlank="1" showInputMessage="1" showErrorMessage="1" prompt="Noter ici l'augmentation en CHF" sqref="AG9" xr:uid="{41741E79-BA41-4365-8C64-850388F40EE1}"/>
    <dataValidation allowBlank="1" showInputMessage="1" showErrorMessage="1" prompt="Si ce total passe en dessous de zéro, l'employeur est tenu de payer le heures manquantes._x000a_Il y a alors lieu de corriger les saisies en conséquences afin de ramener le solde à zéro." sqref="U78" xr:uid="{2EFE3474-7161-4F12-BF03-72617F07EAA2}"/>
    <dataValidation allowBlank="1" showInputMessage="1" showErrorMessage="1" prompt="Indiquer ici le taux d'activité inférieur ou égal à 100%" sqref="F4" xr:uid="{015D72A9-014B-45E5-8311-D27F16702F9C}"/>
    <dataValidation allowBlank="1" showInputMessage="1" showErrorMessage="1" prompt="noter ici le solde d'heures de vacances de l'employé " sqref="V7" xr:uid="{21A1D110-B69F-491D-A00D-1E7AE8D1E69E}"/>
    <dataValidation allowBlank="1" showInputMessage="1" sqref="W71:W1048576 W1:W69" xr:uid="{4EE4FC56-4F7F-469F-9A73-2C7B71525DBC}"/>
  </dataValidations>
  <printOptions horizontalCentered="1"/>
  <pageMargins left="0.51181102362204722" right="0.15748031496062992" top="0.35433070866141736" bottom="0.51181102362204722" header="0.31496062992125984" footer="0.15748031496062992"/>
  <pageSetup paperSize="8" scale="49" fitToHeight="0" orientation="landscape" r:id="rId1"/>
  <headerFooter>
    <oddFooter>Page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Jahr 2023</vt:lpstr>
      <vt:lpstr>Jahr 2020 (Beispiel)</vt:lpstr>
      <vt:lpstr>'Jahr 2020 (Beispiel)'!Druckbereich</vt:lpstr>
      <vt:lpstr>'Jahr 2023'!Druckbereich</vt:lpstr>
      <vt:lpstr>'Jahr 2020 (Beispiel)'!Drucktitel</vt:lpstr>
      <vt:lpstr>'Jahr 2023'!Drucktitel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pascal.schwab</dc:creator>
  <cp:lastModifiedBy>Brechbühl Cony</cp:lastModifiedBy>
  <cp:lastPrinted>2020-01-12T13:26:47Z</cp:lastPrinted>
  <dcterms:created xsi:type="dcterms:W3CDTF">2018-04-21T15:11:48Z</dcterms:created>
  <dcterms:modified xsi:type="dcterms:W3CDTF">2024-01-25T14:55:24Z</dcterms:modified>
</cp:coreProperties>
</file>